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GARBAGE(D)\документи\ПЕТРОВСЬКА\ВИКОНКОМ\2023\16.02\"/>
    </mc:Choice>
  </mc:AlternateContent>
  <xr:revisionPtr revIDLastSave="0" documentId="8_{7D6BD95F-FF7D-4CCB-8FA0-F42C280BD27E}" xr6:coauthVersionLast="47" xr6:coauthVersionMax="47" xr10:uidLastSave="{00000000-0000-0000-0000-000000000000}"/>
  <bookViews>
    <workbookView xWindow="3540" yWindow="885" windowWidth="20355" windowHeight="13050" activeTab="2" xr2:uid="{00000000-000D-0000-FFFF-FFFF00000000}"/>
  </bookViews>
  <sheets>
    <sheet name="турбота.1" sheetId="36" r:id="rId1"/>
    <sheet name="КП ПККП.2" sheetId="18" r:id="rId2"/>
    <sheet name="харчування3" sheetId="19" r:id="rId3"/>
    <sheet name="благоустрій4" sheetId="8" r:id="rId4"/>
    <sheet name="культура5" sheetId="22" r:id="rId5"/>
    <sheet name="освіта 6" sheetId="21" r:id="rId6"/>
    <sheet name="свята 7" sheetId="23" r:id="rId7"/>
    <sheet name="соц.посл.8" sheetId="3" r:id="rId8"/>
    <sheet name="забез.дітей.9" sheetId="37" r:id="rId9"/>
    <sheet name="підгот.зем.діл.10" sheetId="10" r:id="rId10"/>
    <sheet name="КП ПККП фін.під.11" sheetId="14" r:id="rId11"/>
    <sheet name="охор.пр.12" sheetId="17" r:id="rId12"/>
    <sheet name="зем.відн.13" sheetId="27" r:id="rId13"/>
    <sheet name="безпека14" sheetId="1" r:id="rId14"/>
    <sheet name="КДЦ15" sheetId="25" r:id="rId15"/>
    <sheet name="ТРО 16" sheetId="16" r:id="rId16"/>
    <sheet name="КП благоустрій17" sheetId="20" r:id="rId17"/>
    <sheet name="відшкод.пільг18" sheetId="7" r:id="rId18"/>
    <sheet name="інвалідність19" sheetId="5" r:id="rId19"/>
    <sheet name="ТРО+ЗСУ 20" sheetId="29" r:id="rId20"/>
    <sheet name="поліцейський21" sheetId="4" r:id="rId21"/>
    <sheet name="кап.буд.22" sheetId="9" r:id="rId22"/>
    <sheet name="надзв.сит.23" sheetId="13" r:id="rId23"/>
    <sheet name="ЦПМСД24" sheetId="26" r:id="rId24"/>
    <sheet name="мед.забез.пільг25" sheetId="28" r:id="rId25"/>
    <sheet name="МАСЦО27" sheetId="6" r:id="rId26"/>
    <sheet name="спорт 28" sheetId="24" r:id="rId27"/>
    <sheet name="інформ29" sheetId="11" r:id="rId28"/>
    <sheet name="безпритульні30" sheetId="31" r:id="rId29"/>
    <sheet name="містобудівна31" sheetId="30" r:id="rId30"/>
    <sheet name="КП рекульт.32" sheetId="33" r:id="rId31"/>
    <sheet name="сироти33" sheetId="32" r:id="rId32"/>
    <sheet name="підтр.цив.нас.34" sheetId="12" r:id="rId33"/>
    <sheet name="Лист1" sheetId="38" r:id="rId34"/>
  </sheets>
  <definedNames>
    <definedName name="_xlnm.Print_Area" localSheetId="22">'надзв.сит.23'!$A$1:$E$19</definedName>
    <definedName name="_xlnm.Print_Area" localSheetId="5">'освіта 6'!$A$1:$G$158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 i="26" l="1"/>
  <c r="E8" i="28"/>
  <c r="D27" i="25"/>
  <c r="D22" i="25"/>
  <c r="C22" i="25"/>
  <c r="C47" i="25"/>
  <c r="D15" i="37"/>
  <c r="C8" i="37" s="1"/>
  <c r="E9" i="7"/>
  <c r="E10" i="7"/>
  <c r="E22" i="25" l="1"/>
  <c r="E15" i="37"/>
  <c r="D16" i="37"/>
  <c r="G17" i="8"/>
  <c r="G18" i="8"/>
  <c r="G24" i="8"/>
  <c r="G25" i="8"/>
  <c r="E132" i="21" l="1"/>
  <c r="F85" i="21" l="1"/>
  <c r="E85" i="21"/>
  <c r="F129" i="21"/>
  <c r="G146" i="21"/>
  <c r="G147" i="21"/>
  <c r="G148" i="21"/>
  <c r="G149" i="21"/>
  <c r="G150" i="21"/>
  <c r="G151" i="21"/>
  <c r="F106" i="21"/>
  <c r="G92" i="21"/>
  <c r="G88" i="21"/>
  <c r="G89" i="21"/>
  <c r="G87" i="21"/>
  <c r="E93" i="21"/>
  <c r="F93" i="21"/>
  <c r="F82" i="21"/>
  <c r="G81" i="21"/>
  <c r="G80" i="21"/>
  <c r="E82" i="21"/>
  <c r="F79" i="21"/>
  <c r="E78" i="21"/>
  <c r="G78" i="21" s="1"/>
  <c r="E77" i="21"/>
  <c r="G77" i="21" s="1"/>
  <c r="G75" i="21"/>
  <c r="F132" i="21" l="1"/>
  <c r="G82" i="21"/>
  <c r="G79" i="21"/>
  <c r="G93" i="21"/>
  <c r="E79" i="21"/>
  <c r="B50" i="22" l="1"/>
  <c r="C22" i="22" l="1"/>
  <c r="D22" i="22" s="1"/>
  <c r="D21" i="22"/>
  <c r="C48" i="22" l="1"/>
  <c r="C33" i="22"/>
  <c r="D20" i="22"/>
  <c r="C15" i="22"/>
  <c r="D33" i="22" l="1"/>
  <c r="C50" i="22"/>
  <c r="C30" i="24"/>
  <c r="D28" i="24"/>
  <c r="E28" i="24" s="1"/>
  <c r="D13" i="24"/>
  <c r="C13" i="24"/>
  <c r="D20" i="24"/>
  <c r="B9" i="22" l="1"/>
  <c r="D30" i="24"/>
  <c r="E20" i="24"/>
  <c r="D64" i="3" l="1"/>
  <c r="C64" i="3"/>
  <c r="H62" i="3"/>
  <c r="F73" i="21"/>
  <c r="E66" i="21" l="1"/>
  <c r="E73" i="21"/>
  <c r="E61" i="21"/>
  <c r="E38" i="21"/>
  <c r="F66" i="21"/>
  <c r="F61" i="21"/>
  <c r="E67" i="21" l="1"/>
  <c r="E75" i="21" s="1"/>
  <c r="E144" i="21" s="1"/>
  <c r="G66" i="21"/>
  <c r="G61" i="21"/>
  <c r="H69" i="21"/>
  <c r="F19" i="21" l="1"/>
  <c r="E19" i="21"/>
  <c r="F38" i="21"/>
  <c r="F67" i="21" s="1"/>
  <c r="F75" i="21" s="1"/>
  <c r="F144" i="21" s="1"/>
  <c r="E9" i="21" l="1"/>
  <c r="G38" i="21"/>
  <c r="F16" i="21"/>
  <c r="E16" i="21"/>
  <c r="E20" i="33"/>
  <c r="E14" i="33"/>
  <c r="E15" i="33"/>
  <c r="E16" i="33"/>
  <c r="E17" i="33"/>
  <c r="C18" i="33"/>
  <c r="G16" i="21" l="1"/>
  <c r="D14" i="13"/>
  <c r="D7" i="13" s="1"/>
  <c r="C14" i="13"/>
  <c r="G9" i="36" l="1"/>
  <c r="F10" i="36"/>
  <c r="G10" i="36" s="1"/>
  <c r="F11" i="36"/>
  <c r="G11" i="36" s="1"/>
  <c r="F12" i="36"/>
  <c r="G12" i="36"/>
  <c r="F13" i="36"/>
  <c r="G13" i="36" s="1"/>
  <c r="G14" i="36"/>
  <c r="G15" i="36"/>
  <c r="G16" i="36"/>
  <c r="D17" i="36"/>
  <c r="F7" i="36" s="1"/>
  <c r="F17" i="36" l="1"/>
  <c r="D12" i="9"/>
  <c r="D28" i="9"/>
  <c r="E25" i="9"/>
  <c r="E26" i="9"/>
  <c r="E27" i="9"/>
  <c r="E24" i="9"/>
  <c r="E31" i="9"/>
  <c r="E32" i="9"/>
  <c r="E33" i="9"/>
  <c r="E34" i="9"/>
  <c r="E35" i="9"/>
  <c r="E36" i="9"/>
  <c r="E37" i="9"/>
  <c r="E38" i="9"/>
  <c r="E39" i="9"/>
  <c r="E14" i="9"/>
  <c r="E15" i="9"/>
  <c r="E16" i="9"/>
  <c r="E17" i="9"/>
  <c r="E18" i="9"/>
  <c r="E13" i="9"/>
  <c r="C28" i="9"/>
  <c r="E28" i="9" s="1"/>
  <c r="D19" i="9"/>
  <c r="C19" i="9"/>
  <c r="C12" i="9"/>
  <c r="G17" i="36" l="1"/>
  <c r="F18" i="36"/>
  <c r="E19" i="9"/>
  <c r="D21" i="33"/>
  <c r="D22" i="33" s="1"/>
  <c r="C21" i="33"/>
  <c r="C22" i="33" s="1"/>
  <c r="C23" i="33" s="1"/>
  <c r="D18" i="33"/>
  <c r="E13" i="33"/>
  <c r="E12" i="33"/>
  <c r="C8" i="33" l="1"/>
  <c r="D23" i="33"/>
  <c r="D24" i="33" s="1"/>
  <c r="E21" i="33"/>
  <c r="E22" i="33" s="1"/>
  <c r="E18" i="33"/>
  <c r="C9" i="33"/>
  <c r="E13" i="32"/>
  <c r="E14" i="32" s="1"/>
  <c r="D15" i="32"/>
  <c r="C15" i="32"/>
  <c r="E15" i="32" s="1"/>
  <c r="E23" i="33" l="1"/>
  <c r="D16" i="32"/>
  <c r="C8" i="32"/>
  <c r="D11" i="7" l="1"/>
  <c r="C11" i="7"/>
  <c r="E11" i="7" s="1"/>
  <c r="D12" i="7" l="1"/>
  <c r="D12" i="31"/>
  <c r="E41" i="26" l="1"/>
  <c r="D29" i="26"/>
  <c r="D22" i="26"/>
  <c r="C22" i="26"/>
  <c r="D16" i="26"/>
  <c r="C16" i="26"/>
  <c r="E13" i="27"/>
  <c r="C38" i="26" l="1"/>
  <c r="D38" i="26"/>
  <c r="E12" i="30"/>
  <c r="E11" i="30"/>
  <c r="D7" i="30" s="1"/>
  <c r="D11" i="30"/>
  <c r="F10" i="30"/>
  <c r="F11" i="30" s="1"/>
  <c r="D57" i="3" l="1"/>
  <c r="D65" i="3" s="1"/>
  <c r="C57" i="3"/>
  <c r="C65" i="3" s="1"/>
  <c r="D51" i="3" l="1"/>
  <c r="C51" i="3"/>
  <c r="D35" i="3"/>
  <c r="C35" i="3"/>
  <c r="D20" i="3"/>
  <c r="C20" i="3"/>
  <c r="D15" i="3"/>
  <c r="C15" i="3"/>
  <c r="F12" i="14"/>
  <c r="C53" i="3" l="1"/>
  <c r="C67" i="3" s="1"/>
  <c r="D53" i="3"/>
  <c r="D67" i="3" s="1"/>
  <c r="D68" i="3" s="1"/>
  <c r="E27" i="25"/>
  <c r="C66" i="3" l="1"/>
  <c r="D22" i="29"/>
  <c r="C22" i="29"/>
  <c r="C19" i="29"/>
  <c r="C23" i="29" s="1"/>
  <c r="D18" i="16"/>
  <c r="D19" i="29" l="1"/>
  <c r="D23" i="29" s="1"/>
  <c r="E21" i="29"/>
  <c r="E22" i="29" s="1"/>
  <c r="E19" i="29" l="1"/>
  <c r="E23" i="29" s="1"/>
  <c r="D24" i="29"/>
  <c r="D9" i="28"/>
  <c r="C9" i="28"/>
  <c r="D14" i="27"/>
  <c r="C14" i="27"/>
  <c r="E14" i="27"/>
  <c r="D10" i="28" l="1"/>
  <c r="D15" i="27"/>
  <c r="C9" i="27"/>
  <c r="E9" i="28"/>
  <c r="E8" i="5"/>
  <c r="D9" i="5"/>
  <c r="C9" i="5"/>
  <c r="E9" i="5" s="1"/>
  <c r="D46" i="25"/>
  <c r="E46" i="25" s="1"/>
  <c r="D17" i="25"/>
  <c r="D18" i="25" s="1"/>
  <c r="C17" i="25"/>
  <c r="E17" i="25" l="1"/>
  <c r="E18" i="25" s="1"/>
  <c r="C18" i="25"/>
  <c r="C48" i="25" s="1"/>
  <c r="D47" i="25"/>
  <c r="D48" i="25" s="1"/>
  <c r="D10" i="5"/>
  <c r="D42" i="26"/>
  <c r="D43" i="26" s="1"/>
  <c r="D44" i="26" s="1"/>
  <c r="C42" i="26"/>
  <c r="C43" i="26" s="1"/>
  <c r="C44" i="26" s="1"/>
  <c r="E42" i="26"/>
  <c r="E43" i="26" s="1"/>
  <c r="C8" i="26"/>
  <c r="E36" i="26"/>
  <c r="E28" i="26"/>
  <c r="E27" i="26"/>
  <c r="E26" i="26"/>
  <c r="E25" i="26"/>
  <c r="E24" i="26"/>
  <c r="E21" i="26"/>
  <c r="E20" i="26"/>
  <c r="E19" i="26"/>
  <c r="E18" i="26"/>
  <c r="E15" i="26"/>
  <c r="E14" i="26"/>
  <c r="C8" i="25" l="1"/>
  <c r="D49" i="25"/>
  <c r="D45" i="26"/>
  <c r="E47" i="25"/>
  <c r="E48" i="25" s="1"/>
  <c r="E22" i="26"/>
  <c r="E29" i="26"/>
  <c r="E16" i="26"/>
  <c r="C9" i="26"/>
  <c r="E27" i="3"/>
  <c r="E28" i="3"/>
  <c r="E29" i="3"/>
  <c r="E30" i="3"/>
  <c r="E31" i="3"/>
  <c r="E32" i="3"/>
  <c r="E33" i="3"/>
  <c r="E34" i="3"/>
  <c r="E36" i="3"/>
  <c r="E37" i="3"/>
  <c r="E38" i="3"/>
  <c r="E39" i="3"/>
  <c r="E40" i="3"/>
  <c r="E41" i="3"/>
  <c r="E42" i="3"/>
  <c r="E43" i="3"/>
  <c r="E44" i="3"/>
  <c r="E45" i="3"/>
  <c r="E46" i="3"/>
  <c r="E47" i="3"/>
  <c r="E48" i="3"/>
  <c r="E49" i="3"/>
  <c r="E50" i="3"/>
  <c r="E52" i="3"/>
  <c r="E38" i="26" l="1"/>
  <c r="E44" i="26" s="1"/>
  <c r="E51" i="3"/>
  <c r="E11" i="9"/>
  <c r="E12" i="9"/>
  <c r="E29" i="9"/>
  <c r="E30" i="9"/>
  <c r="E10" i="9"/>
  <c r="E40" i="24" l="1"/>
  <c r="D40" i="24"/>
  <c r="C40" i="24"/>
  <c r="C8" i="24"/>
  <c r="E29" i="24"/>
  <c r="E30" i="24" s="1"/>
  <c r="E12" i="24"/>
  <c r="E11" i="24"/>
  <c r="D14" i="23"/>
  <c r="C14" i="23"/>
  <c r="E14" i="23" s="1"/>
  <c r="D49" i="22"/>
  <c r="D14" i="22"/>
  <c r="D16" i="22"/>
  <c r="D17" i="22"/>
  <c r="D18" i="22"/>
  <c r="D19" i="22"/>
  <c r="D13" i="22"/>
  <c r="E14" i="3"/>
  <c r="E16" i="3"/>
  <c r="E17" i="3"/>
  <c r="E18" i="3"/>
  <c r="E19" i="3"/>
  <c r="E22" i="3"/>
  <c r="E23" i="3"/>
  <c r="E24" i="3"/>
  <c r="E25" i="3"/>
  <c r="E26" i="3"/>
  <c r="E13" i="3"/>
  <c r="D15" i="23" l="1"/>
  <c r="D48" i="22"/>
  <c r="D50" i="22" s="1"/>
  <c r="E13" i="24"/>
  <c r="D41" i="24"/>
  <c r="D31" i="24"/>
  <c r="E35" i="3"/>
  <c r="E53" i="3" s="1"/>
  <c r="E15" i="3"/>
  <c r="E20" i="3"/>
  <c r="E56" i="3" l="1"/>
  <c r="E57" i="3" s="1"/>
  <c r="E67" i="3" s="1"/>
  <c r="D11" i="17"/>
  <c r="C11" i="17"/>
  <c r="E10" i="17"/>
  <c r="C12" i="17" l="1"/>
  <c r="G46" i="20"/>
  <c r="F47" i="20"/>
  <c r="E10" i="20" s="1"/>
  <c r="G17" i="21" l="1"/>
  <c r="G18" i="21"/>
  <c r="G20" i="21"/>
  <c r="G19" i="21" l="1"/>
  <c r="E47" i="20"/>
  <c r="G45" i="20" l="1"/>
  <c r="G32" i="20"/>
  <c r="G21" i="21" l="1"/>
  <c r="G69" i="21"/>
  <c r="G70" i="21"/>
  <c r="G71" i="21"/>
  <c r="G72" i="21"/>
  <c r="C54" i="22"/>
  <c r="B54" i="22"/>
  <c r="F152" i="21"/>
  <c r="F153" i="21" s="1"/>
  <c r="F154" i="21" s="1"/>
  <c r="E152" i="21"/>
  <c r="E153" i="21" s="1"/>
  <c r="G153" i="21" l="1"/>
  <c r="E154" i="21"/>
  <c r="F155" i="21" s="1"/>
  <c r="D54" i="22"/>
  <c r="D55" i="22" s="1"/>
  <c r="B55" i="22"/>
  <c r="B10" i="22"/>
  <c r="C55" i="22"/>
  <c r="G73" i="21"/>
  <c r="G152" i="21"/>
  <c r="C56" i="22"/>
  <c r="E10" i="21"/>
  <c r="E13" i="13"/>
  <c r="G15" i="20" l="1"/>
  <c r="G38" i="20"/>
  <c r="F39" i="20"/>
  <c r="E39" i="20"/>
  <c r="E48" i="20" s="1"/>
  <c r="F48" i="20" l="1"/>
  <c r="G9" i="8"/>
  <c r="G10" i="8"/>
  <c r="G11" i="8"/>
  <c r="G12" i="8"/>
  <c r="G13" i="8"/>
  <c r="G14" i="8"/>
  <c r="G15" i="8"/>
  <c r="G19" i="8"/>
  <c r="G20" i="8"/>
  <c r="G21" i="8"/>
  <c r="G16" i="8"/>
  <c r="G22" i="8"/>
  <c r="G23" i="8"/>
  <c r="G8" i="8"/>
  <c r="G26" i="8" l="1"/>
  <c r="F26" i="8"/>
  <c r="E26" i="8"/>
  <c r="E28" i="8" l="1"/>
  <c r="G27" i="8"/>
  <c r="G28" i="8" s="1"/>
  <c r="G29" i="8" s="1"/>
  <c r="F28" i="8"/>
  <c r="F29" i="8" s="1"/>
  <c r="E29" i="8" l="1"/>
  <c r="F30" i="8" s="1"/>
  <c r="G26" i="20"/>
  <c r="G27" i="20"/>
  <c r="G28" i="20"/>
  <c r="G29" i="20"/>
  <c r="G30" i="20"/>
  <c r="G31" i="20"/>
  <c r="G34" i="20"/>
  <c r="G35" i="20"/>
  <c r="G37" i="20"/>
  <c r="G36" i="20"/>
  <c r="E9" i="20"/>
  <c r="G42" i="20"/>
  <c r="G43" i="20"/>
  <c r="G44" i="20"/>
  <c r="G41" i="20"/>
  <c r="G25" i="20"/>
  <c r="G24" i="20"/>
  <c r="G23" i="20"/>
  <c r="G22" i="20"/>
  <c r="G21" i="20"/>
  <c r="G20" i="20"/>
  <c r="G19" i="20"/>
  <c r="G18" i="20"/>
  <c r="G17" i="20"/>
  <c r="G14" i="20"/>
  <c r="G13" i="20"/>
  <c r="G47" i="20" l="1"/>
  <c r="G39" i="20"/>
  <c r="F49" i="20"/>
  <c r="D17" i="19"/>
  <c r="C8" i="19" s="1"/>
  <c r="C17" i="19"/>
  <c r="E16" i="19"/>
  <c r="E15" i="19"/>
  <c r="E14" i="19"/>
  <c r="E13" i="19"/>
  <c r="E12" i="19"/>
  <c r="G48" i="20" l="1"/>
  <c r="E17" i="19"/>
  <c r="D18" i="19"/>
  <c r="D23" i="9" l="1"/>
  <c r="C23" i="9"/>
  <c r="G32" i="18"/>
  <c r="G33" i="18"/>
  <c r="G34" i="18"/>
  <c r="E23" i="9" l="1"/>
  <c r="G26" i="18"/>
  <c r="G23" i="18"/>
  <c r="G24" i="18"/>
  <c r="G25" i="18"/>
  <c r="F28" i="18"/>
  <c r="E28" i="18"/>
  <c r="G17" i="18"/>
  <c r="G15" i="18"/>
  <c r="G16" i="18"/>
  <c r="G22" i="18"/>
  <c r="G13" i="18"/>
  <c r="G14" i="18"/>
  <c r="G18" i="18"/>
  <c r="G19" i="18"/>
  <c r="G20" i="18"/>
  <c r="G21" i="18"/>
  <c r="G12" i="18"/>
  <c r="F38" i="18"/>
  <c r="E38" i="18"/>
  <c r="G37" i="18"/>
  <c r="G38" i="18" s="1"/>
  <c r="F35" i="18"/>
  <c r="E35" i="18"/>
  <c r="G31" i="18"/>
  <c r="G30" i="18"/>
  <c r="E36" i="18" l="1"/>
  <c r="G28" i="18"/>
  <c r="E8" i="18"/>
  <c r="F36" i="18"/>
  <c r="F41" i="18" s="1"/>
  <c r="E39" i="18"/>
  <c r="E40" i="18" s="1"/>
  <c r="F39" i="18"/>
  <c r="F40" i="18" s="1"/>
  <c r="G35" i="18"/>
  <c r="G39" i="18" s="1"/>
  <c r="G40" i="18" s="1"/>
  <c r="E9" i="17"/>
  <c r="E11" i="17" s="1"/>
  <c r="C18" i="16"/>
  <c r="E18" i="16" s="1"/>
  <c r="G36" i="18" l="1"/>
  <c r="E9" i="18"/>
  <c r="D19" i="16"/>
  <c r="D15" i="13"/>
  <c r="D21" i="9"/>
  <c r="D40" i="9"/>
  <c r="C21" i="9"/>
  <c r="C40" i="9"/>
  <c r="E13" i="14"/>
  <c r="E14" i="14" s="1"/>
  <c r="D8" i="14" l="1"/>
  <c r="C41" i="9"/>
  <c r="D41" i="9"/>
  <c r="D42" i="9" s="1"/>
  <c r="E11" i="12"/>
  <c r="E10" i="12"/>
  <c r="E10" i="13"/>
  <c r="E14" i="13" s="1"/>
  <c r="D12" i="12" l="1"/>
  <c r="C12" i="12"/>
  <c r="D12" i="11"/>
  <c r="C12" i="11"/>
  <c r="E12" i="11" s="1"/>
  <c r="D13" i="12" l="1"/>
  <c r="D7" i="11"/>
  <c r="D13" i="11"/>
  <c r="E12" i="12"/>
  <c r="D18" i="10"/>
  <c r="C18" i="10"/>
  <c r="E17" i="10"/>
  <c r="E18" i="10" s="1"/>
  <c r="D19" i="10" l="1"/>
  <c r="E20" i="9"/>
  <c r="E21" i="9" s="1"/>
  <c r="C8" i="3"/>
  <c r="E40" i="9" l="1"/>
  <c r="E41" i="9" s="1"/>
  <c r="C9" i="3" l="1"/>
  <c r="D16" i="6"/>
  <c r="E16" i="6"/>
  <c r="D17" i="6" s="1"/>
  <c r="E12" i="4"/>
  <c r="F16" i="6" l="1"/>
  <c r="F10" i="4"/>
  <c r="F11" i="4"/>
  <c r="F9" i="4"/>
  <c r="D12" i="4"/>
  <c r="C12" i="4"/>
  <c r="F12" i="4" l="1"/>
  <c r="D44" i="1"/>
  <c r="C44" i="1"/>
  <c r="E43" i="1"/>
  <c r="E42" i="1"/>
  <c r="E41" i="1"/>
  <c r="E40" i="1"/>
  <c r="D11" i="1"/>
  <c r="E11" i="1"/>
  <c r="C11" i="1"/>
  <c r="D12" i="1" l="1"/>
  <c r="D7" i="1"/>
  <c r="E44" i="1"/>
  <c r="D13" i="31"/>
  <c r="C12" i="31"/>
  <c r="E12" i="31"/>
</calcChain>
</file>

<file path=xl/sharedStrings.xml><?xml version="1.0" encoding="utf-8"?>
<sst xmlns="http://schemas.openxmlformats.org/spreadsheetml/2006/main" count="1292" uniqueCount="557">
  <si>
    <t>назва</t>
  </si>
  <si>
    <t xml:space="preserve">заплановано </t>
  </si>
  <si>
    <t>профінансовано</t>
  </si>
  <si>
    <t>«Безпечне село та охорона громадського порядку на 2022 рік»</t>
  </si>
  <si>
    <t>Додаток 14</t>
  </si>
  <si>
    <t>Разом</t>
  </si>
  <si>
    <t>Оплата послуг Інтернету доступ до мережі інтернет</t>
  </si>
  <si>
    <t>Програма</t>
  </si>
  <si>
    <t>виплата стипендій учням</t>
  </si>
  <si>
    <t>виплата стипендій вчителям</t>
  </si>
  <si>
    <t>одноразова стипендія учням</t>
  </si>
  <si>
    <t>одноразова стипендія вчителям</t>
  </si>
  <si>
    <t>залишок</t>
  </si>
  <si>
    <t xml:space="preserve"> «»</t>
  </si>
  <si>
    <t>Додаток 2</t>
  </si>
  <si>
    <t>відхилення</t>
  </si>
  <si>
    <t>виплата стипендій учням за період січень-травень</t>
  </si>
  <si>
    <t>виплата стипендій учням за період червень-серпень</t>
  </si>
  <si>
    <t>виплата стипендій учням за період вересень-грудень</t>
  </si>
  <si>
    <t>виплачено одноразову стипендію учням</t>
  </si>
  <si>
    <t>випдачено одноразову стипендію вчителям</t>
  </si>
  <si>
    <t>кількість отримувачів</t>
  </si>
  <si>
    <t>профінан-совано</t>
  </si>
  <si>
    <t xml:space="preserve">запла-новано </t>
  </si>
  <si>
    <t xml:space="preserve">виплата стипендій вчителям за період січень-травень </t>
  </si>
  <si>
    <t>виплата стипендій вчителям за період червень-серпень</t>
  </si>
  <si>
    <t>виплата стипендій вчителям за період вересень-грудень</t>
  </si>
  <si>
    <t>Перелік заходів Програми</t>
  </si>
  <si>
    <t>Придбання меблів</t>
  </si>
  <si>
    <t>Придбання паливно-мастильних матеріалів</t>
  </si>
  <si>
    <t>Придбання тепловізора</t>
  </si>
  <si>
    <t>вико-ристано</t>
  </si>
  <si>
    <t>Бензин А- 95 - 760 л.</t>
  </si>
  <si>
    <t>Дизельне пальне Energy- 560 л</t>
  </si>
  <si>
    <t>В рамках програми було закуплено паливно-мастильних матеріалів у кількості:</t>
  </si>
  <si>
    <t xml:space="preserve">На загальну суму 72 200,00 гривень </t>
  </si>
  <si>
    <t>кількість обєктів</t>
  </si>
  <si>
    <t>використано</t>
  </si>
  <si>
    <t>«Розвиток земельних відносин на території Петрівської сільської територіальної громади на 2022 рік»</t>
  </si>
  <si>
    <t>Перелік заходів програми</t>
  </si>
  <si>
    <t>Виготовлення проекту створення місцевої автоматизованої системи централізованого оповіщення цивільного захисту Петрівської територіальної громади</t>
  </si>
  <si>
    <t>Будівництво місцевої автоматизованої системи оповіщення населення</t>
  </si>
  <si>
    <t>Авторський нагляд</t>
  </si>
  <si>
    <t>Техінчний нагляд</t>
  </si>
  <si>
    <t>Заплановано на рік</t>
  </si>
  <si>
    <t>нарахування на оплату праці</t>
  </si>
  <si>
    <t>заробітна плата</t>
  </si>
  <si>
    <t>Всього по загальному фонду</t>
  </si>
  <si>
    <t>Загальний фонд</t>
  </si>
  <si>
    <t>Спеціальний фонд</t>
  </si>
  <si>
    <t>Всього по спеціальному фонду</t>
  </si>
  <si>
    <t>од.</t>
  </si>
  <si>
    <t>Проведення заходів від підтоплення і затоплення територій (земель), направлених на запобігання розвитку небезпечних геологічних процесів по вул. Свято-Покровська, Ново-Київська, Польова, Івана Кудрі, Козацька, Каневська, пров. Каневський в с. Нові Петрівці Вишгородського району Київської області</t>
  </si>
  <si>
    <t>Коригування проєктної документації по об'єкту: "Капітальний ремонт дороги по вул. Богдана Хмельницького в с. Старі Петрівці Вишгородського району Київської області"</t>
  </si>
  <si>
    <t>Коригування проєктної документації по об'єкту: "Капітальний ремонт дороги по вул. Луцька в с. Нові Петрівці Вишгородського району Київської області"</t>
  </si>
  <si>
    <t>Коригування проектної документації по об'єкту: "Капітальний ремонт дороги по вул. Малькова (від вул. Грушевського до вул. Лесі Українки) в с. Лютіж, Вишгородського району, Київської області"</t>
  </si>
  <si>
    <t>Коригування проектної документації по об'єкту: "Капітальний ремонт дороги по вул. Полянського в с. Лютіж, Вишгородського району, Київської області"</t>
  </si>
  <si>
    <t>Коригування проєктної документації по об'єкту:  "Капітальний ремонт дороги по вул. Чигрина в селі Старі Петрівці Вишгородського району Київської області"</t>
  </si>
  <si>
    <t>Коригування проєктної документації по об'єкту:  "Капітальний ремонт дороги по вулиці Мазепи в с. Старі Петрівці Вишгородського району Київської області"</t>
  </si>
  <si>
    <t>Коригування проєктної документації по об'єкту:  "Капітальний ремонт дороги по вул. Силкіна в с. Гута - Межигірська Вишгородського району Київської області"</t>
  </si>
  <si>
    <t>Коригування проектної документації по об'єкту:  "Капітальний ремонт дороги по вул. Івана Франка в с. Лютіж, Вишгородського району, Київської області"</t>
  </si>
  <si>
    <t>Капітальний ремонт дороги від вул. Князя Святослава до вул. Садова в с. Старі Петрівці Вишгородського району Київської області</t>
  </si>
  <si>
    <t>Коригування проєктної документації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t>
  </si>
  <si>
    <t>Розробка проєктної документації по об’єкту «Будівництво багатофункціонального спортивного та фізкультурно-оздоровчого комплексу» (нове будівництво) за адресою Київська область, Вишгородський район, село Нові Петрівці, вулиця Соборна, 87-А</t>
  </si>
  <si>
    <t>«Капітальне будівництво, реконструкція та капітальний ремонт</t>
  </si>
  <si>
    <t>об’єктів комунальної власності Петрівської сільської територіальної  громади на 2022 рік»</t>
  </si>
  <si>
    <t>«Благоустрій Петрівської сільської територіальної громади на 2022-2024 роки»</t>
  </si>
  <si>
    <t>код КПК</t>
  </si>
  <si>
    <t>«Підготовка до продажу земельних ділянок</t>
  </si>
  <si>
    <t>несільськогосподарського призначення комунальної власності або прав</t>
  </si>
  <si>
    <t xml:space="preserve"> на них на 2022 рік»</t>
  </si>
  <si>
    <t>Оплата робіт по проведенню експертної грошової оцінки земельних ділянок несільськогосподарського призначення</t>
  </si>
  <si>
    <t>Додаток</t>
  </si>
  <si>
    <t>засоби масової інформації</t>
  </si>
  <si>
    <t>підтримка сайту Петрівської сільської ради</t>
  </si>
  <si>
    <t>публікація газети "Петрівська громада"</t>
  </si>
  <si>
    <t>Всього</t>
  </si>
  <si>
    <t>«Підтримка цивільного населення в умовах воєнного стану на території Петрівської сільської територіальної громади на 2022 рік»</t>
  </si>
  <si>
    <r>
      <t xml:space="preserve">Придбання </t>
    </r>
    <r>
      <rPr>
        <sz val="12"/>
        <color theme="1"/>
        <rFont val="Times New Roman"/>
        <family val="1"/>
        <charset val="204"/>
      </rPr>
      <t xml:space="preserve"> </t>
    </r>
    <r>
      <rPr>
        <sz val="12"/>
        <color rgb="FF333333"/>
        <rFont val="Times New Roman"/>
        <family val="1"/>
        <charset val="204"/>
      </rPr>
      <t>блочно-модульної котельні на 50 кВт на твердому паливі</t>
    </r>
  </si>
  <si>
    <t xml:space="preserve">«Створення та накопичення матеріального резерву для запобігання і ліквідації наслідків надзвичайних ситуацій на території Петрівської сільської териротіальної громади на 2022 рік» </t>
  </si>
  <si>
    <t>Проведення евакуаційних заходів (перевезення населення)</t>
  </si>
  <si>
    <t>118110 заг.ф.</t>
  </si>
  <si>
    <t xml:space="preserve">У 2022 році фактичні видатки на Програму склали : </t>
  </si>
  <si>
    <t>по загальному фонду</t>
  </si>
  <si>
    <t>по спеціальному фонду</t>
  </si>
  <si>
    <t>Статті затрат</t>
  </si>
  <si>
    <t>к-ть</t>
  </si>
  <si>
    <t>грн.</t>
  </si>
  <si>
    <t xml:space="preserve">«Фінансова підтримка комунального господарства Петрівської сільської територіальної громади на 2022 рік» </t>
  </si>
  <si>
    <t>Процент виконання</t>
  </si>
  <si>
    <t>%</t>
  </si>
  <si>
    <t>процент виконання</t>
  </si>
  <si>
    <t>%            виконання</t>
  </si>
  <si>
    <t>Всього по КПК</t>
  </si>
  <si>
    <t>Разом по програмі</t>
  </si>
  <si>
    <t>Коригування проєктної документації по об'єкту: "Поточний середній ремонт дороги по вул. Лісова в с. Нові Петрівці, Вишгородського району Київської області"</t>
  </si>
  <si>
    <t>Коригування проектної документації по об'єкту: "Капітальний ремонт дороги по вул. Приморська (від ТЦ до №24) в с. Лютіж Київської області"</t>
  </si>
  <si>
    <t>обслуговування системи оповіщення та інформування населення</t>
  </si>
  <si>
    <t xml:space="preserve">
«Охорона навколишнього природного середовища Петрівської сільської 
територіальної громади на 2022-2024 роки»
</t>
  </si>
  <si>
    <t>формування безпечних умов життєдіяльності людей, забезпечення екологічної безпеки, відновлення та створення територій природо-заповідного фонду, визначення охоронних територій та інше</t>
  </si>
  <si>
    <t>"Надання соціальних послуг по Петрівській сільській територіальній громаді на 2022 рік"</t>
  </si>
  <si>
    <t>посл.</t>
  </si>
  <si>
    <t xml:space="preserve">«Реформування та розвиток комунального господарства Петрівської сільської територіальної громади на 2022 рік» </t>
  </si>
  <si>
    <t>Поточний ремонт водопровідної  мережі по  вул. Цвілія с. Лютіж</t>
  </si>
  <si>
    <t>Поточний ремонт водопровідної  мережі по вул. Топорікова с. Лютіж</t>
  </si>
  <si>
    <t>Поточний ремонт фекальних насосів</t>
  </si>
  <si>
    <t>Поточний ремонт КНС по вул. Ватутіна с. Нові Петрівці</t>
  </si>
  <si>
    <t>Поточний ремонт КНС по вул. Бучанська с. Нові Петрівці</t>
  </si>
  <si>
    <t>електрична енергія в т.ч.розподіл</t>
  </si>
  <si>
    <t>природний газ</t>
  </si>
  <si>
    <t>кВт</t>
  </si>
  <si>
    <t>м3</t>
  </si>
  <si>
    <t xml:space="preserve">Заходи з охорони праці </t>
  </si>
  <si>
    <t>Поточний ремонт водопровідної мережі по вул. Князя Святослава села Нові Петрівці</t>
  </si>
  <si>
    <t>посл</t>
  </si>
  <si>
    <t>Поточний ремонт водопровідної мережі по вул. Лесі Українки села Нові Петрівці</t>
  </si>
  <si>
    <t>Поточний ремонт водопровідної  мережі   вул.Дніпровська с.Старі Петрівці</t>
  </si>
  <si>
    <t>шт</t>
  </si>
  <si>
    <t>Поточний ремонт очисних споруд по пров.1 Травня</t>
  </si>
  <si>
    <t>придбання палива</t>
  </si>
  <si>
    <t>дизельне пальне</t>
  </si>
  <si>
    <t>л</t>
  </si>
  <si>
    <t>бензину</t>
  </si>
  <si>
    <t>Розроблення проектів землеустрою</t>
  </si>
  <si>
    <t>Роботи з розроблення проєктної документації «Капітальний ремонт мережі водопроводу по вул. Власова, Героїв та Жовтневій в с. Старі Петрівці Вишгородського району Київської області»</t>
  </si>
  <si>
    <t xml:space="preserve">Роботи з розроблення проєктної документації «Капітальний ремонт мережі водопроводу по вул. Цвілія в с. Лютіж Вишгородського району Київської області» </t>
  </si>
  <si>
    <t>Будівництво артезіанської свердловини по вул.Ново-Київська, с. Нові Петрівці</t>
  </si>
  <si>
    <t>Будівництво водозабірного вузла по вул. Ново- Київська в с.Нові Петрівці</t>
  </si>
  <si>
    <t>придбання насосних водопровідних агрегатів</t>
  </si>
  <si>
    <t xml:space="preserve">       Основною метою Програми є забезпечення надійності систем життєзабезпечення, комфортності і безпеки умов  проживання населення, зниження витрат на виробництво коунальних послуг, досягнення оптимального співвідношення вартості послуг до доходів населення , створення належних умов функціонування, підвищення ролі та відповідальності структурних підрозділів истем комунального господарства гроади як єдиного цілісного комплексу з надання комунальних послуг населенню, підприємствам та організаціям. В комунальному господарстві функціонують такі основні галузі водопостачання та водовідведення. </t>
  </si>
  <si>
    <t>«Організація харчування пільгових категорій учнів у закладах загальної середньої освіти Петрівської сільської ради на 2022 рік»</t>
  </si>
  <si>
    <t>Новопетрівський ліцей</t>
  </si>
  <si>
    <t>Новопетрівська гімназія № 1</t>
  </si>
  <si>
    <t>Новопетрівська гімназія № 2</t>
  </si>
  <si>
    <t>Старопетрівський ліцей</t>
  </si>
  <si>
    <t>Лютізький ліцей</t>
  </si>
  <si>
    <t>«Розвиток комунального підприємства «Петрівський благоустрій»</t>
  </si>
  <si>
    <t>Петрівської сільської ради</t>
  </si>
  <si>
    <t>Заробітна плата</t>
  </si>
  <si>
    <t>Нарахування на заробітну плату</t>
  </si>
  <si>
    <t>Придбання пакетів для сміття 160 л.</t>
  </si>
  <si>
    <t>Придбання бензину А-92</t>
  </si>
  <si>
    <t>Придбання бензину А-95</t>
  </si>
  <si>
    <t>Придбання газу для транспортних засобів</t>
  </si>
  <si>
    <t>Придбання дизельного пального</t>
  </si>
  <si>
    <t>Придбання солі технічної</t>
  </si>
  <si>
    <t>Придбання піску</t>
  </si>
  <si>
    <t>Придбання вогнегасників</t>
  </si>
  <si>
    <t>Придбання папіру А4</t>
  </si>
  <si>
    <t>Поточний ремонт автотранспортних засобів</t>
  </si>
  <si>
    <t>Страхування автомобілів та тракторів</t>
  </si>
  <si>
    <t>Налагодження та супровід бухгалтерського програмного забезпечення</t>
  </si>
  <si>
    <t>Обслуговування офісної техніки,заправка картріджів</t>
  </si>
  <si>
    <t>Придбання відвалу для трактора</t>
  </si>
  <si>
    <t>Придбання щітки  для трактора</t>
  </si>
  <si>
    <t>Придбання причепу 2НТС 3,2 для трактора</t>
  </si>
  <si>
    <t>Придбання трактору від 40 до 60 к.с.</t>
  </si>
  <si>
    <t>Послуги автокрану</t>
  </si>
  <si>
    <t>Техобслуговування автотранспорту</t>
  </si>
  <si>
    <t>Придбання будівельних матеріалів для облаштування виробничої бази в селі Лютіж</t>
  </si>
  <si>
    <t>Послуги екскаватора</t>
  </si>
  <si>
    <t>нарахування на заробітну плату</t>
  </si>
  <si>
    <t>профілювання, грейдерування доріг громади</t>
  </si>
  <si>
    <t>Встановлення пристроїв примусового зниження швидкості, дорожніх знаків, засобів регулювання руху</t>
  </si>
  <si>
    <t>нанесення дорожньої розмітки</t>
  </si>
  <si>
    <t>зовнішнє освітлення населених пунтків (тех.обслуг.)</t>
  </si>
  <si>
    <t>збирання сміття та ліквідація стихійних сміттєзвалищ</t>
  </si>
  <si>
    <t>обслуговування свтілофорних обєктів</t>
  </si>
  <si>
    <t>ямковий ремонт</t>
  </si>
  <si>
    <t>поточний ремонт дощової каналізації по вул.Ватутіна, 15</t>
  </si>
  <si>
    <t>поточний ремонт дощової каналізації та водовідного колектора по вул.Комарова,14 Нові Петрівці</t>
  </si>
  <si>
    <t>поточний ремонт дощової каналізації та водовідного колектора по вул.Ватутіна, 30 Нові Петрівці</t>
  </si>
  <si>
    <t>поточний ремонт дощової каналізації та водовідного колектора по вул.Пушкіна, 8 Нові Петрівці</t>
  </si>
  <si>
    <t>поточний ремонт вуличного освітлення вул.Визволителів, с.Лютіж</t>
  </si>
  <si>
    <t>Поточний ремонт мереж зовнішнього освітлення пішоходних переходів</t>
  </si>
  <si>
    <t>всього по КПК</t>
  </si>
  <si>
    <t>од. вим.</t>
  </si>
  <si>
    <t>кіль-кість</t>
  </si>
  <si>
    <t>м2</t>
  </si>
  <si>
    <t>т</t>
  </si>
  <si>
    <t>зимове утримання доріг  (посипання сумішшю)</t>
  </si>
  <si>
    <t>м/год</t>
  </si>
  <si>
    <t>облаштування контейнерних майданчиків для сміття</t>
  </si>
  <si>
    <t>поточний ремонт світлофорного обєкту по вул.К.Святослава, с.Старі Петрівці, на перехресті вул.Свято-Покровська-вул.Ватутіна</t>
  </si>
  <si>
    <t>знак</t>
  </si>
  <si>
    <t>оплата за спожиту електроенергію лініями зовнішнього освітлення</t>
  </si>
  <si>
    <t>послуги з благоустрою (захисні інженерні споруди "Північна")</t>
  </si>
  <si>
    <t>Придбання мастил</t>
  </si>
  <si>
    <t>придбання шин</t>
  </si>
  <si>
    <t>год</t>
  </si>
  <si>
    <t>послуги крана маніпулятора</t>
  </si>
  <si>
    <t>Реєстрація транспортних засобів, придбання колес на трактори</t>
  </si>
  <si>
    <t xml:space="preserve">Придбання запчастин для транспортних засобів </t>
  </si>
  <si>
    <t>Технічне обслуговування спецтехніки та автомобіля</t>
  </si>
  <si>
    <t>запчастини для бензлопил та мотокос</t>
  </si>
  <si>
    <t xml:space="preserve">Найважливішими компонентами розвитку особистості дитини є її фізичне, психічне та духовне здоров’я, стан якого визначається впливом на нього усього комплексу соціально-економічних, екологічних і духовних факторів. У контексті формування гармонійно розвиненої особистості постає питання створення умов для збереження здоров’я дітей, їх всебічного розвитку, навчання і виховання. Одним із основних факторів впливу на здоров’я дітей є забезпечення їх повноцінним і раціональним харчуванням. Державою гарантується забезпечення харчування учнів, тому організація харчування дітей у закладах освіти належить до пріоритетних завдань місцевої влади.  Розробка Програми обумовлена необхідністю створення умов для організації повноцінного і якісного харчування пільгових категорій дітей.                                                                                                                                                             На території громади функціонує 5 закладів загальної середньої освіти, у яких навчається 2097 учнів. Відповідно до п. 4 абз. 3 статті 5 Закону України «Про охорону дитинства», органи місцевого самоврядування відповідно  до їх компетенції,  забезпечують організацію безкоштовного харчування для:
дітей-сиріт;
дітей, позбавлених батьківського піклування; 
дітей з особливими освітніми потребами, які навчаються у спеціальних і інклюзивних класах; 
учнів 1-4 класів;                                                                                                                                                          
</t>
  </si>
  <si>
    <t xml:space="preserve">          У зв'язку з військовою агресією російської федерації та введенням військового стану на території України та за для збереження здоров'я і життя дітей,  шкільні заклади громади вимушені перейти на дистанційну форму навчання.  Як наслідок  програму харчування дітей виконано лише на 29,87  відсотків від запланованих видатків на 2022 рік. </t>
  </si>
  <si>
    <t>оплата послуг  з технічного обстеження пошкоджених зруйнованих будівель та споруд</t>
  </si>
  <si>
    <t>«Підтримка та розвиток освітніх закладів у Петрівській сільській територіальній громаді на 2022 рік»</t>
  </si>
  <si>
    <t>придбання генератора</t>
  </si>
  <si>
    <t>заробітна плата за рахунок субвенцій</t>
  </si>
  <si>
    <t>нарахування на заробітну плату (субвенція)</t>
  </si>
  <si>
    <t>оплата послуг крім комунальних</t>
  </si>
  <si>
    <t>водопостачання та водовідведення</t>
  </si>
  <si>
    <t>електрична енергія</t>
  </si>
  <si>
    <t>розкидач суміші</t>
  </si>
  <si>
    <t>інші енергоносії</t>
  </si>
  <si>
    <t>Програма «Підготовка до продажу земельних ділянок несільськогосподарського призначення комунальної власності або прав на них на 2022 рік» (далі - Програма) спрямована на забезпечення виконання вимог чинного законодавства при продажі земельних ділянок несільськогосподарського призначення.</t>
  </si>
  <si>
    <t>Статтею 71 Бюджетного кодексу України передбачено таке:</t>
  </si>
  <si>
    <t xml:space="preserve">Придбання генератора </t>
  </si>
  <si>
    <t xml:space="preserve">Придбання предметів довгострокового користування </t>
  </si>
  <si>
    <t>медикаменти</t>
  </si>
  <si>
    <t>харчування</t>
  </si>
  <si>
    <t>Додаток 5</t>
  </si>
  <si>
    <t>«Організація та проведення у Петрівській сільській територіальній громаді загальнодержавних та  загальносільських свят і заходів на 2022 рік»</t>
  </si>
  <si>
    <t>предмети матеріали та інвентар</t>
  </si>
  <si>
    <t>Додаток 28</t>
  </si>
  <si>
    <t>предмети, обладнання та інвентар</t>
  </si>
  <si>
    <t>назва закладу</t>
  </si>
  <si>
    <t>статті затрат</t>
  </si>
  <si>
    <t>харчування (Пролісок)</t>
  </si>
  <si>
    <t>харчування (Барвінок)</t>
  </si>
  <si>
    <t>харчування (Петрик)</t>
  </si>
  <si>
    <t>придбання предметів довгостроковго користування</t>
  </si>
  <si>
    <t>капітальний ремонт будівлі Новопетрівська гімназія № 2</t>
  </si>
  <si>
    <t>виготовлення ПКД "Капітальний ремонт покрівлі Новопетрівської гімназії № 2"</t>
  </si>
  <si>
    <t>паливо</t>
  </si>
  <si>
    <t>канцелярські товари</t>
  </si>
  <si>
    <t>господарчі товари</t>
  </si>
  <si>
    <t>послуги доступу до інтернету</t>
  </si>
  <si>
    <t>послуги з обслуговування печатної техніки</t>
  </si>
  <si>
    <t>банківські витрати</t>
  </si>
  <si>
    <t>послуги з обслуговування програмного забезпечення</t>
  </si>
  <si>
    <t>послуги з технічного обслуговування газового обладнання</t>
  </si>
  <si>
    <t>навчання та підготовка кадрів</t>
  </si>
  <si>
    <t>послуги звязку</t>
  </si>
  <si>
    <t>послуги дератизації, дезінфекції</t>
  </si>
  <si>
    <t>послуги перезарядки вогнегасників</t>
  </si>
  <si>
    <t>послуги з поточного ремонту</t>
  </si>
  <si>
    <t>транспортні послуги</t>
  </si>
  <si>
    <t>послуги аніматора</t>
  </si>
  <si>
    <t>послуги страхування дітей</t>
  </si>
  <si>
    <t>послуги з прибирання прибудинкової території</t>
  </si>
  <si>
    <t>технічне обслуговування офісної техніки</t>
  </si>
  <si>
    <t>придбання інвалідних візків та ходунків</t>
  </si>
  <si>
    <t>придбання оргтехніки</t>
  </si>
  <si>
    <t>рекламна продукція</t>
  </si>
  <si>
    <t>придбання меблів</t>
  </si>
  <si>
    <t>придбання одягу</t>
  </si>
  <si>
    <t>придбання текстильної білизни</t>
  </si>
  <si>
    <t>придбання кухонного приладдя</t>
  </si>
  <si>
    <t>придбання подарунків до святкових заходів</t>
  </si>
  <si>
    <t>інші поточні видатки</t>
  </si>
  <si>
    <t xml:space="preserve">Комунальне підприємство «Петрівський благоустрій» Петрівської сільської ради (далі – підприємство) створено рішенням Петрівської сільської ради від 21 січня 2021 року №63.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Підприємство створене з метою задоволення суспільних та господарських потреб шляхом систематичного здійснення виробничої та господарської діяльності в порядку, визначеному чинним законодавством України, та задоволення економічних і соціальних інтересів трудового колективу та Петрівської сільської територіальної громади.Для забезпечення належного виконання статутних завдань, розвитку напрямків діяльності та підтримки функціонування підприємства необхідно передбачити кошти для його утримання,  придбання та створення матеріально-технічної бази підприємства.                                                                                                                                             Виконання Програми дасть можливість: 
 - створити умови для стабільної роботи комунального підприємства відповідно до його функціонального призначення; 
 - надання якісних безперебійних послуг підприємством за рахунок зміцнення його матеріально-технічної бази.
</t>
  </si>
  <si>
    <t>водовідведення</t>
  </si>
  <si>
    <t xml:space="preserve">водопостачання </t>
  </si>
  <si>
    <t>адміністрування ПЗ Мед ейр</t>
  </si>
  <si>
    <t xml:space="preserve">обслуговування програмного забезпечення </t>
  </si>
  <si>
    <t>придбання програм</t>
  </si>
  <si>
    <t>послуги інтернету</t>
  </si>
  <si>
    <t>послуги охорони</t>
  </si>
  <si>
    <t>ремонт охоронної сигналізації в укритті</t>
  </si>
  <si>
    <t>поточний ремонт укриття</t>
  </si>
  <si>
    <t>встановлення котлів</t>
  </si>
  <si>
    <t>повірка лічильників</t>
  </si>
  <si>
    <t>лабораторні послуги</t>
  </si>
  <si>
    <t>благоустрій території</t>
  </si>
  <si>
    <t>облаштування вентиляції</t>
  </si>
  <si>
    <t>заправка картриджів</t>
  </si>
  <si>
    <t>ремонт електропроводки</t>
  </si>
  <si>
    <t>очистка септиків</t>
  </si>
  <si>
    <t>технічне обслуговування газового обладнання</t>
  </si>
  <si>
    <t>технічне обслуговування димових каналів, систем вентиляції</t>
  </si>
  <si>
    <t>Комунальні послуги</t>
  </si>
  <si>
    <t>Оплата праці</t>
  </si>
  <si>
    <t>Придбання матеріалів</t>
  </si>
  <si>
    <t>Послуги різні</t>
  </si>
  <si>
    <t>«Забезпечення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2022 рік»</t>
  </si>
  <si>
    <t>ВСЬОГО</t>
  </si>
  <si>
    <t>Програма виконана майже в повному обсязі. Економію коштів в сумі 6 325,00 гривень повернуто   в бюджет.</t>
  </si>
  <si>
    <t>Внесення змін до Генерального плану с.Старі Петрівці</t>
  </si>
  <si>
    <t>«Медичне забезпечення пільгових та соціально незахищених верств населення Петрівської сільської територіальної громади на 2022 рік»</t>
  </si>
  <si>
    <r>
      <t>Програма «Медичне забезпечення пільгових та соціально незахищених верств населення Петрівської сільської територіальної громади на 2022 рік</t>
    </r>
    <r>
      <rPr>
        <sz val="13"/>
        <color theme="1"/>
        <rFont val="Times New Roman"/>
        <family val="1"/>
        <charset val="204"/>
      </rPr>
      <t xml:space="preserve">»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Категорії населення, перелік захворювань, у разі амбулаторного лікування яких лікарські засоби за рецептами лікарів відпускаються на пільгових умовах, визначені законами України «Про основи соціальної захищеності осіб з інвалідністю  в Україні», «Про статус ветеранів війни, гарантії їх соціального захисту», постановою Кабінету Міністрів України від 17.08.1998 № 1303 «Про впорядкування безоплатного та пільгового відпуску лікарських засобів у разі амбулаторного лікування окремих груп населення».
Також надзвичайно актуальними є питання соціально-медичного забезпечення ветеранів війни, що зумовлено як загальними демографічними процесами та характеристиками здоров’я окремих вікових груп, так і ситуацією в країні, збільшенням кількості учасників бойових дій, які мають право на пільгове медичне забезпечення. 
</t>
    </r>
  </si>
  <si>
    <t>Забезпечення заходів щодо підтримки добровольчого формування та інших військових формувань на території Петрівської територіальної громади на 2022 рік</t>
  </si>
  <si>
    <t>загальний фонд</t>
  </si>
  <si>
    <t>спеціальний фонд</t>
  </si>
  <si>
    <t>придбання побутівки</t>
  </si>
  <si>
    <t>будівельні матеріали</t>
  </si>
  <si>
    <t xml:space="preserve">господарчі матеріали </t>
  </si>
  <si>
    <t>спецодяг</t>
  </si>
  <si>
    <t>взуття</t>
  </si>
  <si>
    <t>господарчий інвентар</t>
  </si>
  <si>
    <t>послуги перевезення</t>
  </si>
  <si>
    <t>пічка буржуйка</t>
  </si>
  <si>
    <t>бронежилети</t>
  </si>
  <si>
    <t>бензопила</t>
  </si>
  <si>
    <t>прилади освітлення</t>
  </si>
  <si>
    <t>кухонне приладдя</t>
  </si>
  <si>
    <t>мотопилка</t>
  </si>
  <si>
    <t>РАЗОМ ПО ПРОГРАМІ</t>
  </si>
  <si>
    <t>Всього оплата праці</t>
  </si>
  <si>
    <t>Всього комунальні послуги</t>
  </si>
  <si>
    <t>Всього придбання матеріалів</t>
  </si>
  <si>
    <t>Всього послуги різні</t>
  </si>
  <si>
    <t>РАЗОМ загальний+спеціальний</t>
  </si>
  <si>
    <t>"Розробка містобудівної документації Петрівської сільської територіальної громади на 2022 рік"</t>
  </si>
  <si>
    <t>Розробка проєкту землеустрою щодо відведення земельної ділянки в межах с.Гута Межигірська</t>
  </si>
  <si>
    <t>вивіз сміття</t>
  </si>
  <si>
    <t>інші енергоносії (дрова, брикети)</t>
  </si>
  <si>
    <t>обслуговування програмного забезпечення</t>
  </si>
  <si>
    <t>вико-                       ристано</t>
  </si>
  <si>
    <t>Петрівської сільської територіальної  громади на 2022 рік»</t>
  </si>
  <si>
    <t>Здійснення відлову та утримання бродячих тварин, проведення їх стерилізації та щеплень, забезпечення норм гуманного поводження з тваринами</t>
  </si>
  <si>
    <t>Код КПК</t>
  </si>
  <si>
    <t xml:space="preserve">Програма реалізується відповідно до основних заходів та обсягу коштів, які виділені на їх виконання. </t>
  </si>
  <si>
    <t xml:space="preserve">Програма передбачає створення та подальший розвиток місцевої автоматизованої системи централізованого оповіщення шляхом фінансування заходів спрямованих на поетапне придбання та встановлення в населених пунктах громади вуличних гучномовців, стаціонарного гучномовного зв’язку, придбання та встановлення на підприємствах телекомунікації сучасного цифрового устаткування та пристроїв для формування спеціальних повідомлень цивільного захисту. </t>
  </si>
  <si>
    <t>Виконання Програми дає змогу забезпечити доведення сигналів, повідомлень про загрозу або виникнення надзвичайних ситуацій, аварій, катастроф, епідемій, пожеж тощо до підприємств, установ, організацій та населення з урахуванням новітніх інформаційно-телекомунікаційних технологій та змін, що відбулися у суспільстві.</t>
  </si>
  <si>
    <t>«Відшкодування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2022 рік»</t>
  </si>
  <si>
    <t>Додаток 18</t>
  </si>
  <si>
    <t>медичні засоби: калоприймачі, підгузники, урологічні прокладки, сечоприймачі</t>
  </si>
  <si>
    <t>Надання одноразової грошової допомоги в розмірі не менше шести прожиткових мінімумів для осіб відповідного віку</t>
  </si>
  <si>
    <t>Новопетрівський ліцей № 1</t>
  </si>
  <si>
    <t>Матеріальне забезпеченнч дітей-сиріт та дітей позбавлених батьківського піклування на території Петрівської сільської територіальної громади на 2022 рік"</t>
  </si>
  <si>
    <t>Підтримки комунального некомерційного підприємства з рекультивації земель Старопетрівського сміттєзвалища "Петрівської сільської ради"</t>
  </si>
  <si>
    <t xml:space="preserve"> </t>
  </si>
  <si>
    <t xml:space="preserve">придбання побутового вагончика КП « Спеціалізоване підприємство з рекультивації земель Старопетрівського сміттєзвалища» </t>
  </si>
  <si>
    <t>спертиза кошторисної частини ПКД "Капітальний ремонт трубопроводів із спорудами дощової каналізації по вул.К.Святослава буд.50-54 с.Старі Петрівці</t>
  </si>
  <si>
    <t xml:space="preserve">Корегування проектної докуменгтації по обєкту "Капітальний ремонт водойми шляхом очищення донних відкладів та благоустрою в с.Нові Петрівці </t>
  </si>
  <si>
    <t>Корегування ПКД "Капітальний ремонт пішохідної зони по вул.Приморська в с.Лютіж"</t>
  </si>
  <si>
    <t>Капітальний ремонт пішохідної зони по вул.Приморьска в с.Лютіж Київської області</t>
  </si>
  <si>
    <t>Корегування проектної докуменгтації по обєкту "Капітальний ремонт центральної площі с.Лютіж, Вишгородського району, Київської області</t>
  </si>
  <si>
    <t>Реконструкція мережі  вуличного освітлення від ТП 10/04 кВ № 1656 по вул.І.Кудрі, вул.Каневська с.Нові Петрівці вишгородського р-ну</t>
  </si>
  <si>
    <t>Реконструкція мережі  вуличного освітлення від ТП 10/04 кВ № 1695 по вул.Каневська с.Нові Петрівці вишгородського р-ну</t>
  </si>
  <si>
    <t>Реконструкція мережі  вуличного освітлення від ТП 10/04 кВ № 1394 по вул.Польова, вул.Івана Кудрі, пров.Каневський с.Нові Петрівці вишгородського р-ну</t>
  </si>
  <si>
    <t>Корегування ПД по обєкту "Реконструкція центру дозвілля та відпочинку "Співоче поле" по вул.Вітряного 19-а, с.Лютіж</t>
  </si>
  <si>
    <t>Оплата послуг</t>
  </si>
  <si>
    <t>Виплати коштів  були здійснені по фактично наданих звернень громадян.</t>
  </si>
  <si>
    <t>Надання одноразової матеріальної допомоги в розмірі 3,000 тис. грн на одного учасника добровільного формування Петрівської сільської територіальної громади № 1 (згідно з затвердженим списком 310 чоловік).</t>
  </si>
  <si>
    <t>Надання допомоги на поховання учасникам бойових дій в Афганістані, ветеранам війни-учасникам бойових дій у Другій світовій війні, учасникам бойових дій, які захищали незалежність, суверенітет та територіальну цілісність України (за умови реєстрації місця проживання та фактичного проживання на території Петрівської сільської ради не менше 1 року)</t>
  </si>
  <si>
    <t>Надання допомоги на поховання особи, яка не досягла пенсійного віку та на момент смерті не працювала, не перебувала на службі,не зареєстрована у центрі зайнятості як безробітна, виконавцю волевиявлення померлого або особі, яка зобов'язалась поховати померлого</t>
  </si>
  <si>
    <t xml:space="preserve">Одноразова матеріальна допомога о погорільцям (за умови реєстрації місця проживання та фактичного проживання на території Петрівської сільської ради )(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територіальної громади) </t>
  </si>
  <si>
    <t>Одноразова матеріальна допомога на лікування по життєво- важливим показникам онкохворим та тяжкохворим громадянам та інвалідам, які потребують лікування(за умови реєстрації місця проживання та фактичного проживання на території Петрівської територіальної громади)</t>
  </si>
  <si>
    <t xml:space="preserve">стаття витрат </t>
  </si>
  <si>
    <t>Фактичний обсяг фінансування виплати становить</t>
  </si>
  <si>
    <r>
      <t xml:space="preserve">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t>
    </r>
    <r>
      <rPr>
        <sz val="11"/>
        <rFont val="Calibri"/>
        <family val="2"/>
        <charset val="204"/>
        <scheme val="minor"/>
      </rPr>
      <t xml:space="preserve">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t>
    </r>
    <r>
      <rPr>
        <sz val="11"/>
        <color theme="1"/>
        <rFont val="Calibri"/>
        <family val="2"/>
        <charset val="204"/>
        <scheme val="minor"/>
      </rPr>
      <t xml:space="preserve">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
</t>
    </r>
  </si>
  <si>
    <t>"Соціальне забезпечення та соціальний захист населення Петрівської сільської територіальної громади "Турбота" на 2022 рік</t>
  </si>
  <si>
    <t>Додаток 1</t>
  </si>
  <si>
    <t>Охоронні послуги</t>
  </si>
  <si>
    <t>Послуги з пожежної безпеки</t>
  </si>
  <si>
    <t>інші заходи (навчання)</t>
  </si>
  <si>
    <t>придбання побутового вагончика</t>
  </si>
  <si>
    <t>Канцелярські товари</t>
  </si>
  <si>
    <t>Господарчі товари</t>
  </si>
  <si>
    <t>Будівельні матеріали</t>
  </si>
  <si>
    <t>Текстильні вироби</t>
  </si>
  <si>
    <t>Пожежне обладнання (стенди)</t>
  </si>
  <si>
    <t>Телефон</t>
  </si>
  <si>
    <t>Мережеве та компютерне обладнання</t>
  </si>
  <si>
    <t>Державна атрибутика</t>
  </si>
  <si>
    <t>Журнали</t>
  </si>
  <si>
    <t>Пальне</t>
  </si>
  <si>
    <t>Електропилка</t>
  </si>
  <si>
    <t>Насос циркуляційний</t>
  </si>
  <si>
    <t>Насос фекальний</t>
  </si>
  <si>
    <t>Праска</t>
  </si>
  <si>
    <t xml:space="preserve">Розширювальний бачок </t>
  </si>
  <si>
    <t>Всього придбано матеріалів</t>
  </si>
  <si>
    <t>Харчування дітей дошкільних закладів</t>
  </si>
  <si>
    <t>Придбання медикаментів</t>
  </si>
  <si>
    <t>послуги звязку та інтернету</t>
  </si>
  <si>
    <t>послуги виміру опору</t>
  </si>
  <si>
    <t>проведення медогляду працівників</t>
  </si>
  <si>
    <t>інформаційно-консультативні послуги</t>
  </si>
  <si>
    <t>облаштування споруд цивільного захисту</t>
  </si>
  <si>
    <t>послуги з використання є-журналу</t>
  </si>
  <si>
    <t>послуги дезінфекції</t>
  </si>
  <si>
    <t>послуги асенізатора</t>
  </si>
  <si>
    <t>діагностика систем блискавкозахисту</t>
  </si>
  <si>
    <t>аварійний ремонт внутрішніх мереж водопостачання</t>
  </si>
  <si>
    <t>аварійний ремонт зовнішніх мереж опалення</t>
  </si>
  <si>
    <t>поточний ремонт мережі водовідведення</t>
  </si>
  <si>
    <t>технічне обслуговування димових каналів та систем вентиляції</t>
  </si>
  <si>
    <t>технічне обслуговування протипожежних засобів</t>
  </si>
  <si>
    <t>технічне обслуговування внутрішніх електромереж</t>
  </si>
  <si>
    <t>тривожна кнопка</t>
  </si>
  <si>
    <t>Всього придбано послуг</t>
  </si>
  <si>
    <t>безпека охорони праці під час експлуатації обладнання</t>
  </si>
  <si>
    <t>Всього послуг і матеріалів</t>
  </si>
  <si>
    <t>Видатки на відрядження</t>
  </si>
  <si>
    <t>придбання генераторів</t>
  </si>
  <si>
    <t>"Розвиток фізичної культури та спорту у Петрівськиій громаді на 2022 рік"</t>
  </si>
  <si>
    <t xml:space="preserve">Програма «Розвиток фізичної культури та спорту у Петрівській громаді на 2022 рік» (далі – Програма) розроблена відповідно до Конституції України, Бюджетного кодексу України, Закону України «Про місцеве самоврядування в Україні», Закону України «Про фізичну культуру та спорт». Оскільки фізична культура і спорт є важливою складовою частиною виховного процесу дітей і підлітків, учнівської та студентської молоді й відіграють значну роль у зміцнені здоров’я, підвищенні фізичних і функціональних можливостей організму людини, збережені тривалості активного життя дорослого населення. У Програмі визначенні підходи та пріоритетні напрямки фізичного виховання, фізичної культури і спорту, формування, насамперед у молоді, позитивного іміджу спортивно-масової роботи, які б забезпечували ефективне функціонування галузі в сучасних умовах.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
</t>
  </si>
  <si>
    <t>засоби гігієни</t>
  </si>
  <si>
    <t>матраци</t>
  </si>
  <si>
    <t>набір гігієнічний</t>
  </si>
  <si>
    <t>планшети</t>
  </si>
  <si>
    <t>памперси, одяг б/у, пакети, ковдри</t>
  </si>
  <si>
    <t>всього спеціальний</t>
  </si>
  <si>
    <t xml:space="preserve">        У звязку з військовим вторгненням російської федерації та введенням воєнного стану підприємством не  використано кошти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</si>
  <si>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ПРОГРАМІ</t>
  </si>
  <si>
    <t>Додаток 3</t>
  </si>
  <si>
    <t>Звіт по програмі</t>
  </si>
  <si>
    <t xml:space="preserve">Звіт по програмі </t>
  </si>
  <si>
    <t>Додаток 8</t>
  </si>
  <si>
    <t xml:space="preserve">        У звязку з військовим вторгненням російської федерації та введенням воєнного стану  кошти передбачені програмою використано не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</si>
  <si>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Програма розроблена з метою утвердження духовно і фізично здорової, матеріально та соціально благополучної сім’ї, забезпечення виконання сім’єю основних функцій, надання якісної та комплексної соціальних послуг особам, сім’ям дітям та молоді, які опинилися  у складних життєвих обставинах, створення умов для вибору місцевими жителями позитивних життєвих орієнтирів та подолання кризових явищ, всебічного та гармонійного розвитку молодого покоління, розкриття його здібностей та творчого потенціалу, утвердження здорового способу життя, підтримки осіб похилого віку, осіб та дітей з інвалідністю, хворих  (з числа осіб працездатного віку на період до встановлення їм групи інвалідності, але не більш як чотири місяці), які не здатні до самообслуговування і потребують сторонньої допомоги.                                                                                                                                Сім’я є найважливішим соціальним інститутом суспільства, завжди виступає моделлю конкретного історичного періоду, його розвитку і відбиває його моральні і духовні суперечності, постійно відчуває на собі всі зміни, які відбуваються у суспільстві, і відповідно через членів сім’ї впливають на його розвиток.                                                                                                                   Введений воєнний стан який спричинений військовою агресією російської федерації в Україні, призвів до соціально-економічної кризи в країні, що охопила всі сфери життєдіяльності суспільства і не могла на позначитися на функціонуванні сім’ї. Багато сімей опинилися в скрутних матеріальних та соціально-психологічних умовах.</t>
  </si>
  <si>
    <t>-                     до надходжень бюджету розвитку сільського бюджету включають кошти від продажу земельних ділянок несільськогосподарського призначення або прав на них;</t>
  </si>
  <si>
    <t>-                     до витрат бюджету розвитку сільських бюджетів належать витрати на проведення експертної грошової оцінки земельної ділянки, що підлягає продажу відповідно до статті 128 Земельного кодексу України, за рахунок авансу, внесеного покупцем земельної ділянки;</t>
  </si>
  <si>
    <t>-                     до витрат бюджету розвитку сільських бюджетів належать витрати на підготовку земельних ділянок несільськогосподарського призначення або прав на них для продажу на земельних торгах та проведення таких торгів.</t>
  </si>
  <si>
    <t xml:space="preserve">        Метою цієї Програми є здійснення Петрівською сільською радою робіт по проведенню експертної грошової оцінки земельних ділянок несільськогосподарського призначення на підставі  рішень сільської ради щодо викупу таких ділянок суб’єктам підприємницької діяльності та громадянам в порядку визначеному статтею 128 Земельного кодексу України та землевпорядних робіт по розробці технічної  документації з землеустрою та проведенню експертної грошової оцінки земельних ділянок несільськогосподарського призначення в порядку підготовки земельних ділянок або прав на них для продажу (лотів) на земельних торгах та проведення таких торгів в порядку визначеному статтями 135, 136 Земельного кодексу України.</t>
  </si>
  <si>
    <t>Програмою було заплановвано видатки  в сумі 49 000 гривень</t>
  </si>
  <si>
    <t xml:space="preserve">Програма не виконана у зв'язку з введеним воєнним станом в наслідок військової агресії російської федерації. </t>
  </si>
  <si>
    <t>Метою цієї Програми є запровадження інвентаризації земель сіл Петрівської сільської територіальої громади при здійсненні землеустрою, що включає в себе встановлення місця розташування об'єктів землеустрою, їхніх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місцевого самоврядування –  Петрівською сільською радою.</t>
  </si>
  <si>
    <t xml:space="preserve">Програма не виконана в повному обсязі у зв'язку з введеним воєнним станом в наслідок військової агресії російської федерації. </t>
  </si>
  <si>
    <t>Земельна реформа в Україні є важливою складовою частиною загальнодержавної економічної реформи, яка здійснюється у зв’язку з переходом економіки держави до ринкових  відносин.</t>
  </si>
  <si>
    <t>Проведення земельної реформи пов’язано зі зміною форм власності, перерозподілом земель, збільшенням кількості землекористувачів і власників землі, що потребує виконання великої кількості обгрунтувань, технічних розрахунків, виготовлення картографічних матеріалів, юридичного посвідчення прав на земельні ділянки, державної реєстрації і вимагає відповідної законодавчої бази та фінансування.</t>
  </si>
  <si>
    <t>Головне завдання полягає в тому, щоб за допомогою правових норм, фінансово-економічних важелів забезпечити проведення робіт по землеустрою, створити автоматизований державний банк даних про власників землі і землекористувачів, екологічний стан, напрями і структуру використання земельних ресурсів, підвищити відповідальність усіх суб’єктів господарювання на землі, збільшенні надходжень до місцевих бюджетів від плати за землю.</t>
  </si>
  <si>
    <t>Програма виконана в межах наданих послуг.</t>
  </si>
  <si>
    <t xml:space="preserve">          Програма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2022 рік (далі – Програма) розроблена на підставі  статей 26, 59 Закону України «Про місцеве самоврядування в Україні», статті 18 Закону України «Основи законодавства України про охорону здоров’я», Закону України «Про основи соціальної захищеності осіб з інвалідністю в Україні», постанови Кабінету Міністрів України від 03.12.2009 № 1301 «Про затвердження Порядку забезпечення інвалідів і дітей-інвалідів технічними та іншими засобами», наказу Міністерства охорони здоров’я України від 12.02.2013 № 109 «Про затвердження форм первинної облікової документації та звітності з питань забезпечення інвалідів і дітей-інвалідів технічними та іншими засобами та інструкцій щодо їх заповнення».                             Кількість осіб Петрівської сільської територіальної громади, що потребують забезпечення технічними та спеціальними засобами у 2022 році складає 13 осіб, прогнозована необхідність:
Калоприймачі потребує  –  1 особа;
Підгузки (памперси)  –  10 осіб;
Урологічні прокладки  –  2 особи;
Сечоприймач – 1 особа. 
Регулярне, відповідно до потреби, забезпечення технічними засобами осіб з інвалідністю та дітей з інвалідністю сприятиме їх соціальній адаптації, інтеграції та покращенню якості життя. Програмою було заплановано обсяг видатків на 2022 рік в сумі 133600,00 гривень
</t>
  </si>
  <si>
    <t xml:space="preserve">        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Поліцейський офіцер громади орієнтований на оперативне вирішення проблем щодо забезпечення належної безпеки саме своєї територіальної громади. Поліцейський офіцер громади не муніципальний поліцейський, він залишається у штаті органу поліції. Водночас він підзвітний громаді щодо забезпечення її безпеки. Для постійної присутності поліцейського офіцера громади облаштовується службове приміщення та забезпечується службовим автомобілем.
В основу реалізації Програми покладено принцип об’єднання зусиль органів місцевого самоврядування, правоохоронних органів, підприємств, організацій та установ різних форм власності, громадськості для забезпечення охорони громадського порядку та профілактики злочинності.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
</t>
  </si>
  <si>
    <r>
      <t xml:space="preserve">У 2022 році фактичні видатки на Програму склали : </t>
    </r>
    <r>
      <rPr>
        <b/>
        <sz val="12"/>
        <color theme="1"/>
        <rFont val="Calibri"/>
        <family val="2"/>
        <charset val="204"/>
        <scheme val="minor"/>
      </rPr>
      <t xml:space="preserve"> 72200,00 грн</t>
    </r>
    <r>
      <rPr>
        <sz val="12"/>
        <color theme="1"/>
        <rFont val="Calibri"/>
        <family val="2"/>
        <charset val="204"/>
        <scheme val="minor"/>
      </rPr>
      <t>.</t>
    </r>
  </si>
  <si>
    <t xml:space="preserve">      Одним з найважливіших пріоритетів розвитку Петрівської сільської територіальної громади є розвиток будівельної галузі. Уведення в дію нових, проведення реконструкції або капітального ремонту важливих для громади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сприяють підвищенню ефективності й надійності функціонування житлово-комунальної системи, доступності та якості соціальних і транспортних послуг для населення, створенню  комфортного життєвого простору, покращенню якості життя населення громади. Програма спрямована на реалізацію завдань і заходів державної та місцевої політики у сфері будівництва.З метою підтримання повноцінного життєвого середовища, Програмою передбачається нове будівництво, реконструкція та капітальний ремонт  важливих об’єктів житлово-комунального та соціального призначення, інженерно-транспортних мереж сполучення тощо.                                                                                                Стан багатьох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не відповідає чинним будівельним нормам і не задовольняє сучасних потреб суспільства, що негативно позначається на якості життя мешканців громади.
Програма спрямована на вирішення основних проблемних питань розбудови Петрівської сільської територіальної громади шляхом будівництва, капітального ремонту об’єктів, передбачених переліком її заходів і завдань</t>
  </si>
  <si>
    <r>
      <t xml:space="preserve">У 2022 році фактичні видатки на Програму склали:  </t>
    </r>
    <r>
      <rPr>
        <b/>
        <sz val="12"/>
        <color theme="1"/>
        <rFont val="Calibri"/>
        <family val="2"/>
        <charset val="204"/>
        <scheme val="minor"/>
      </rPr>
      <t>1741760,35 грн.</t>
    </r>
  </si>
  <si>
    <t xml:space="preserve">        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t>
  </si>
  <si>
    <t xml:space="preserve">       В межах програми було здійснено евакуювання жителів громади які постраждали від російської агресії та бажали покинути місця бойових дій на суму 192 000 гривень. Також проведено обстеження зруйнованих або пошкоджених внаслідок ракетних атак будівель.</t>
  </si>
  <si>
    <t xml:space="preserve">         Запобігання виникненню надзвичайних ситуацій техногенного та природного характеру, зменшення збитків і втрат, ефективна ліквідація їх наслідків є одним з головних пріоритетів діяльності органів влади. Ці питання особливо актуальні в умовах наявності газопроводів, потенційно небезпечних об’єктів, критичного рівня зносу обладнання підприємств, що призводить до постійного збільшення кількості випадків виникнення аварій.   Потенційним джерелом загроз і ризиків життєдіяльності населення, господарського потенціалу Петрівської сільської територіальної громади є небезпечні явища:                                                                                                                                                                            -гідрометеорологічні явища (сильні вітри, сильні опади, град, обледеніння, спека тощо), негативні наслідки від яких, щорічно мають місце у громаді;                                                                                                                                                           -випадки, пов’язані з накопиченням небезпечних хімічних та інших речовин;                                            -випадки виявлення вибухонебезпечних предметів;                                                                                  -зношення виробничих фондів на потенційно небезпечних об‘єктах;                                                      -аварії у зв’язку зі зношенням комунальної інфраструктури;                                                                                                               -наявність епізоотичних зон та природних осередків небезпечних інфекційних захворювань;                                                                                                                                                                                                                    -пожежі на виробництві та в приватному секторі;                                                                                                                                        - аварії на транспорті.                                                                                                                              Особливу небезпеку на сьогодні являє також тероризм та  військова агресія російської федерації в Україні, яка може виражатися в найбільш непередбачуваних формах впливу на населення.</t>
  </si>
  <si>
    <t>Оплата послуг з обстеження та оцінки технічного стану конструкцій об’єктів, що знаходяться на території Петрівської територіальної громади, які пошкоджені внаслідок збройної агресії російської федерації проти України.</t>
  </si>
  <si>
    <t>Звіт по комплексній програмі</t>
  </si>
  <si>
    <t xml:space="preserve">Захист безпритульних тварин на території </t>
  </si>
  <si>
    <t>Програма спрямована на зменшення чисельності безпритульних тварин, що задовольнить як захисників тварин, так і їх супротивників, та є гуманним по відношенню до самих тварин. Програма також спрямована на роботу з населенням по впровадженню в суспільну свідомість стандартів гуманного поводження з тваринами.</t>
  </si>
  <si>
    <t>Реалізація Програми повинна здійснюватись виключно гуманними методами, що виключають жорстоке поводження з тваринами, відповідно до діючого законодавства України.</t>
  </si>
  <si>
    <t>"Інформування громадськості щодо діяльності органів місцевого самоврядування на території Петрівської сільської територіальної громади на  2022 рік"</t>
  </si>
  <si>
    <t>Програма не виконана у  зв’язку з особливостями бюджетного процесу та проведенням касових видатків в період воєнного стану в Україні відповідно до вимог Постанови Кабінету Міністрів України від 09 червня 2021р. №590 «Про затвердження Порядку виконання повноважень Державною казначейською службою в особливому режимі в умовах воєнного стану» зі змінами  та доповненнями.</t>
  </si>
  <si>
    <t xml:space="preserve">       Видатки здійснені в межах виконаних робіт по внесенню змін до Генерального плану с.Старі Петрівці.</t>
  </si>
  <si>
    <t>Метою програми є розробка та затвердження концепції інтегрованого просторового розвитку, розробка містобудівної документації «Внесення змін до Генерального плану села Старі Петрівці Вишгородського району Київської області»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 розроблення прогнозування розвитку території;                                                                                                - забезпечення раціонального розселення і визначення напрямів сталого розвитку територій;                                                                                                                                                          - обґрунтування розподілу земель за цільовим призначенням;                                                                                   -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 встановлення режиму забудови територій, на яких передбачено провадження містобудівної діяльності;                                                                                                                           -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 створення та розвиток інженерно-транспортної інфраструктури;                                                                          - проведення моніторингу забудови.</t>
  </si>
  <si>
    <t xml:space="preserve">       Комунальне некомерційне підприємство «Спеціалізоване підприємство з рекультивації земель Старопетрівського сміттєзвалища» Петрівської сільської ради (далі – підприємство) створено згідно з рішенням Петрівської сільської ради з рішенням Петрівської сільської ради «Про створення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 885 від «24» грудня  2021 року.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</si>
  <si>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У 2022 році фактичні видатки на Програму склали :  2720938,77 грн.</t>
  </si>
  <si>
    <t xml:space="preserve">        Збройна агресія російської федерації проти України та тимчасова окупація частини її території призвела до руйнування значної кількості житла громадян України та порушення інших фундаментальних прав людини, таких як життя і здоров’я, честь і гідність, недоторканість і безпека, зокрема переміщення в Петрівську територіальну громаду з територій, де ведуться/велися бойові дії. Саме тому нагальною проблемою є надання підтримки цивільному населенню в умовах воєнного стану, шляхом фінансування заходів Програми підтримки цивільного населення в умовах воєнного стану на території Петрівської сільської територіальної громади на 2022 рік на 2022 рік.                         У зв’язку з збройною агресією російської федерації проти України
на обліку в органах соціального захисту населення громади перебуває 1356 осіб пошкоджено 226 житловий будинків з яких 24 знищено. 
Крім того, за період ведення активних бойових дій на території Київської області, було пошкоджено мережі електропостачання в населених пунктах Петрівської громади, що призвело знеструмлення житлового фонду та зниження рівня комунальних послуг.   
На цей час необхідно забезпечити альтернативними джерелами опалення місця розміщення громадян, які у зв’язку з бойовими діями залишили місце проживання/перебування (вимушеним переселенням) або житло яких зруйноване, здійснювати оплату інших заходів, спрямованих на підтримку цивільного населення в умовах воєнного стану та забезпечення належного рівня проживання на території громади.
</t>
  </si>
  <si>
    <t xml:space="preserve">Придбання  джерел резервного живлення </t>
  </si>
  <si>
    <t xml:space="preserve">В межах програми придбано генераторів у кількості 3 одиниці. </t>
  </si>
  <si>
    <t>акумулятори</t>
  </si>
  <si>
    <t>придбання засобів пожежогасіння</t>
  </si>
  <si>
    <t>послуги користування інтернетом</t>
  </si>
  <si>
    <t>послуги автоперевезення</t>
  </si>
  <si>
    <t>придбання матеріалів, обладнання та інвентар</t>
  </si>
  <si>
    <t>послуги різні</t>
  </si>
  <si>
    <t>Всього послуг</t>
  </si>
  <si>
    <t xml:space="preserve">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</si>
  <si>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матеріали та послуги</t>
  </si>
  <si>
    <t>придбання продукції для нагородження</t>
  </si>
  <si>
    <t xml:space="preserve">придбання квітів </t>
  </si>
  <si>
    <t>товари різні</t>
  </si>
  <si>
    <r>
      <t xml:space="preserve">      Культура є ключовим елементом гармонійного й динамічного розвитку країни та суспільства. </t>
    </r>
    <r>
      <rPr>
        <sz val="12"/>
        <color theme="1"/>
        <rFont val="Calibri"/>
        <family val="2"/>
        <charset val="204"/>
        <scheme val="minor"/>
      </rPr>
      <t>Розвиток культури сіл спрямований на відродження і збереження національної української культури,</t>
    </r>
    <r>
      <rPr>
        <sz val="12"/>
        <color rgb="FF000000"/>
        <rFont val="Calibri"/>
        <family val="2"/>
        <charset val="204"/>
        <scheme val="minor"/>
      </rPr>
      <t xml:space="preserve"> національно-патріотичного виховання,</t>
    </r>
    <r>
      <rPr>
        <sz val="12"/>
        <color theme="1"/>
        <rFont val="Calibri"/>
        <family val="2"/>
        <charset val="204"/>
        <scheme val="minor"/>
      </rPr>
      <t xml:space="preserve"> забезпечення свободи творчості, вільного розвитку культурно-мистецьких процесів, професійної та аматорської творчості, реалізації прав громадян на доступ до культурних цінностей, створення умов розвитку культури.   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t>
    </r>
  </si>
  <si>
    <r>
      <t xml:space="preserve">У 2022 році фактичні видатки на Програму склали : </t>
    </r>
    <r>
      <rPr>
        <b/>
        <sz val="12"/>
        <color theme="1"/>
        <rFont val="Calibri"/>
        <family val="2"/>
        <charset val="204"/>
        <scheme val="minor"/>
      </rPr>
      <t>222 237,85 грн.</t>
    </r>
  </si>
  <si>
    <t>Необхідність розроблення Програми зумовлена загостренням проблем сирітства, зокрема, соціального сирітства. Основними причинами цього явища є падіння соціального престижу сім’ї, погіршення її матеріальних і житлових умов, збільшення кількості дітей, які проживають у неповних сім’ях, у сім’ях, які ведуть аморальний спосіб життя.  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 За даними служби у справах дітей Петрівської сільської ради на первинному обліку перебувають 26 дітей-сиріт та дітей, позбавлених батьківського піклування.</t>
  </si>
  <si>
    <t xml:space="preserve">          У зв'язку з військовою агресією російської федерації та введенням військового стану на території України  програму виконано лише на 49,98 відсотків від запланованих видатків на 2022 рік. </t>
  </si>
  <si>
    <t>Додаток    33</t>
  </si>
  <si>
    <t xml:space="preserve">Програмою передбачено виконання заходів спрямованих на підтримку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 </t>
  </si>
  <si>
    <t>Програмою передбачено виконання заходів спрямованих на підтримку Збройних Сил України, призовників, мобілізованих працівників,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t>
  </si>
  <si>
    <t>"Забезпечення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територіальної громади на 2022 рік"</t>
  </si>
  <si>
    <t xml:space="preserve">Головною метою Програми є створення умов для економічного зростання та удосконалення механізмів управління розвитком громади на засадах ефективності, відкритості та прозорості, посилення інвестиційної та інноваційної активності, забезпечення належного функціонування транспортної та комунальної інфраструктури, дотримання екологічних стандартів та внаслідок цього підвищення конкретності громади, доступності широкого спектра соціальних послуг та зростання добробуту населення. </t>
  </si>
  <si>
    <t>Програма виконана в межах запланованих видатків на 2022 рік.</t>
  </si>
  <si>
    <t>аптечка</t>
  </si>
  <si>
    <t>фонарики</t>
  </si>
  <si>
    <t>вода бутильована</t>
  </si>
  <si>
    <t>пальне</t>
  </si>
  <si>
    <t>засоби пожежогасіння</t>
  </si>
  <si>
    <t>меблі</t>
  </si>
  <si>
    <t xml:space="preserve">послуги звязку </t>
  </si>
  <si>
    <t>послуги доступу до інтернет</t>
  </si>
  <si>
    <t>виготовлення технічної документації</t>
  </si>
  <si>
    <t>технічне обслуговуваннядимових каналів і вентиляційних систем</t>
  </si>
  <si>
    <t>інформаційні послуги з доступу до електронного кабінету періодичних видань</t>
  </si>
  <si>
    <t>заходи з реалізації державних програм (навчання та підготовка кадрів)</t>
  </si>
  <si>
    <t>Програму «Розвиток культури в Петрівській сільській територіальній громаді на 2022 рік» (далі – Програма) розроблено з метою забезпечення належного функціонування закладів культури громади та проведення культурно-мистецьких заходів. В громаді збережена мережа установ культури, кадровий потенціал галузі. Для забезпечення культурного обслуговування населення громади на сучасному рівні, заклади культури потребують подальшого розвитку, що зумовлює необхідність прийняття відповідної Програми. Виконання її можливе за умови підтримки і координації діяльності всіх закладів культури з органами місцевого самоврядування. Програма визначає мету і основні завдання для збереження та всебічного розвитку культури.</t>
  </si>
  <si>
    <t xml:space="preserve"> Звіт по програмі </t>
  </si>
  <si>
    <t>«Розвиток культури в Петрівській сільській територіальній громаді на 2022 рік»</t>
  </si>
  <si>
    <t>придбання предметів довгострокового користування</t>
  </si>
  <si>
    <t>джерело резервного живлення (генератор) 5 одиниць</t>
  </si>
  <si>
    <t>Всього спеціальний фонд</t>
  </si>
  <si>
    <t>Всього загальний фонд</t>
  </si>
  <si>
    <t xml:space="preserve">Разом </t>
  </si>
  <si>
    <t>Програма реалізована  в межах загального обсягу видатків, виділених місцевим бюджетом громади на цю галузь на 2022 рік.</t>
  </si>
  <si>
    <t>Видатки на  2022 рік становлять:</t>
  </si>
  <si>
    <t>Додаток 7</t>
  </si>
  <si>
    <t>Інші послуги</t>
  </si>
  <si>
    <t>Всього дошкільна освіта</t>
  </si>
  <si>
    <t xml:space="preserve">Всього інших послуг </t>
  </si>
  <si>
    <t>СЕРЕДНЯ ОСВІТА</t>
  </si>
  <si>
    <t>ДОШКІЛЬНА ОСВІТА</t>
  </si>
  <si>
    <t xml:space="preserve">Виплату щомісячної стипендії в сумі 1200 гривень не було здійснено, так як  отримувачем було надано не повний пакет документів,  а саме не  додана довідка із заначеними реквізитами для зарахування коштів. </t>
  </si>
  <si>
    <t xml:space="preserve">Всього </t>
  </si>
  <si>
    <t>Виплата стипендій</t>
  </si>
  <si>
    <t>комунальні послуги</t>
  </si>
  <si>
    <t>водопостачання</t>
  </si>
  <si>
    <t>придбання матеріалів</t>
  </si>
  <si>
    <t>Меблі</t>
  </si>
  <si>
    <t>Е-Журнали</t>
  </si>
  <si>
    <t>Електричне приладдя</t>
  </si>
  <si>
    <t>Будівельні матеріали для проведення робті господарсьвким способом</t>
  </si>
  <si>
    <t>сигналізація загазованості</t>
  </si>
  <si>
    <t>послуги установки електролічильника</t>
  </si>
  <si>
    <t>ремонт газолічильника</t>
  </si>
  <si>
    <t>повірка лічильника</t>
  </si>
  <si>
    <t>інформаційно-консультативні послуги з програмним забезпеченням</t>
  </si>
  <si>
    <t>виготовлення електронних ключів</t>
  </si>
  <si>
    <t>Всього матеріалів</t>
  </si>
  <si>
    <t>інші послуги (судовий збір, навчання та підготовка кадрів)</t>
  </si>
  <si>
    <t>державні програми</t>
  </si>
  <si>
    <t>підготовка котельного обладнання</t>
  </si>
  <si>
    <t>Всього середня освіта</t>
  </si>
  <si>
    <t>Обслуговування відеокамер 92 од.</t>
  </si>
  <si>
    <t>поточний ремонт дощової каналізації по вул.Лермонтова, 22 Нові Петрівці</t>
  </si>
  <si>
    <t xml:space="preserve">Благоустрій – комплекс робіт з інженерного захисту, розчищення, озеленення території, а також соціально-економічних, організаційно-правових та екологічних заходів з покращання мікроклімату, санітарного очищення, зниження рівня шуму тощо, що здійснюються на території населених пунктів з метою її раціонального використання,  належного утримання та охорони, створення умов щодо захисту і відновлення  сприятливого для життєдіяльності людини довкілля.  Програма «Благоустрій Петрівської сільської територіальної громади на 2022-2024 роки» (далі – Програма) розроблена на виконання Закону України «Про благоустрій населених пунктів», Закону України «Про місцеве самоврядування в Україні», Закону України «Про дорожній рух», Закону України «Про автомобільні дороги», Правил благоустрою території Петрівської сільської територіальної громади та інших нормативно-правових актів у сфері благоустрою населених пунктів. Виконання Програми передбачає:                                                                                                                                        -       запровадження стимулів до економного і раціонального господарювання та використання ресурсів;                                                                                                                                                                 -       покращення екологічного та санітарного стану громади;                                                                                                                                               -       прозорість прийнятих рішень щодо реформування житлово-комунального господарства громади. Однією з стратегічних цілей Програми є створення безпечного та комфортного середовища для проживання, що досягається шляхом забезпечення належного рівня благоустрою. </t>
  </si>
  <si>
    <t xml:space="preserve">           Впродовж року, не дивлячись на воєнний стан, у громаді проведена значна робота у сфері благоустрою, що включає поточні видатки на прибирання території, вивіз твердих побутових відходів, поточний ремонт та обслуговування вуличного освітлення, оплату за використану електроенергію вуличним освітленням, крім того проведено роботи по встановленню  засобів примусового зниження швидкості, нанесення дорожньої розмітки на пішохідних переходах, ліквідації стихійних сміттєзвалищ. Заходи по благоустрою та покращення санітарного стану населених  пунктів здійснюється в інтересах жителів громади з метою покращення санітарного стану  та екологічної ситуації, створення умов для культурного, оздоровчого, фізичного, освітнього та духовного розвитку населення, підвищення рівня громадського порядку. 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</si>
  <si>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компенсацій з оплати послуг звязку</t>
  </si>
  <si>
    <t>відшкодування компенсацій  та надання пільг</t>
  </si>
  <si>
    <t>Відшкодування компенсацій  проведено в повному обсязі згідно наданих актів та поданих зверень громадян.</t>
  </si>
  <si>
    <r>
      <t xml:space="preserve">Програма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2022 рік (далі – Програма) направлена на забезпечення відшкодування компенсацій за надання пільг з послуг зв’язку (щомісячна абонентська плата або встановлення телефону) </t>
    </r>
    <r>
      <rPr>
        <sz val="12"/>
        <color rgb="FF000000"/>
        <rFont val="Calibri"/>
        <family val="2"/>
        <charset val="204"/>
        <scheme val="minor"/>
      </rPr>
      <t xml:space="preserve">та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t>
    </r>
    <r>
      <rPr>
        <sz val="12"/>
        <color theme="1"/>
        <rFont val="Calibri"/>
        <family val="2"/>
        <charset val="204"/>
        <scheme val="minor"/>
      </rPr>
      <t>На обліку в Єдиному державному автоматизованому реєстрі осіб, які мають право на пільги перебуває 1186 осіб, які мають на право пільги згідно з чинним законодавством, в тому числі: особи з інвалідністю внаслідок війни – 88 осіб, учасники бойових дій – 240 осіб, учасники війни -32 особи, члени сім’ї загиблого (померлого) ветерана війни - 44 особи,  ветерани військової служби, ветерани органів внутрішніх справ 63 особи, особи, які постраждали внаслідок Чорнобильської катастрофи (1 категорія та категорія 2 - ліквідатори) – 541 осіб, багатодітні сім’ї – 72, особи та діти з багатодітних родин – 106 осіб.</t>
    </r>
  </si>
  <si>
    <t>«Забезпечення прав дітей та розвитку сімейних форм виховання  "Щаслива дитина-успішна громада на 2022 рік»</t>
  </si>
  <si>
    <t>Проведено круглий сті на тему: "Про першочергові заходи щодореалізації державної політики з метою соціально-правового захисту дітей"</t>
  </si>
  <si>
    <t>Виплата одноразової матеріальної  допомоги дитині сироті, після досягнення нею 18 річного віку</t>
  </si>
  <si>
    <t>Захід до Всеукраїнської акції "16  днів проти насильства"</t>
  </si>
  <si>
    <t>Заходи до дня Святого Миколая</t>
  </si>
  <si>
    <t>Заходи до Новорічних та різдвяних свят</t>
  </si>
  <si>
    <t>Актуальність проблем дитинства для перспективи розвитку держави разом із завданням посилення результативності позитивних процесів у цій сфері обумовлюють необхідність вироблення якісно нового підходу щодо забезпечення дітям громади повноцінного розвитку відповідно до їх потреб, тісної взаємодії та співпраці органів і служб у справах дітей та суб’єктів соціальної роботи. Програма визначає мету, основні завдання та заходи, спрямовані на створення умов для забезпечення належного соціального захисту дітей та сімей з дітьми, утвердження в суспільстві сімейних цінностей, підвищення рівня відповідального батьківства. 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t>
  </si>
  <si>
    <t xml:space="preserve">Всього по КПК </t>
  </si>
  <si>
    <t>Разом загальний фонд</t>
  </si>
  <si>
    <t>Комунальне некомерційне підприємство Петрівської сільської ради «Петрівський  консультативно – діагностичний центр» (далі – центр) відповідно до покладених завдань забезпечує: надання населенню вторинної медичної допомоги; проведення заходів масової та індивідуальної профілактики інфекційних захворювань; раннє виявлення та профілактику неінфекційних захворювань, визначення груп підвищеного ризику; раннє виявлення та профілактику інфекційних захворювань, у тому числі соціально небезпечних проведення санітарно-просвітницької роботи, навчання населення здоровому способу життя, основам надання першої допомоги; проведення експертизи тимчасової втрати працездатності; підготовку медичної документації для направлення осіб з ознаками стійкої втрати працездатності на медико-соціальну експертизу та на медико-соціальну реабілітацію; виписку рецептів для пільгового забезпечення лікарськими засобами окремих груп населення та за певними категоріями захворювань відповідно до чинного законодавства; наступність та послідовність медичного обстеження, лікування та реабілітації пацієнтів у взаємодії з іншими ЗОЗ відповідно до медичного маршруту пацієнта, направлення пацієнтів для отримання інших видів медичної допомоги.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</si>
  <si>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t xml:space="preserve">Програма виконана в межах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</si>
  <si>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вартості медикаментів придбаних для пільгових категрій громадян</t>
  </si>
  <si>
    <t>Придбання матералів</t>
  </si>
  <si>
    <t>Всього придбання послуг</t>
  </si>
  <si>
    <t>Придбання генератора 6 шт.</t>
  </si>
  <si>
    <t>Додаток 24</t>
  </si>
  <si>
    <t>«Розвиток комунального некомерційного підприємства «Центр первинної медико-санітарної допомоги» Петрівської сільської ради на 2022 рік»</t>
  </si>
  <si>
    <t>Актуальність Програми розвитку комунального некомерційного підприємства «Центр первинної медико-санітарної допомоги» Петрівської сільської ради на 2022 рік (далі – Програма) продиктована необхідністю поліпшення якості надання та доступності медичної допомоги населенню Петрівської сільської територіальної громади - технічної бази Центру, підвищення престижу праці медичних працівників первинної ланки з надання медичної допомоги, покращення їх соціального та економічного становища. Вона зумовлена, в першу чергу, необхідністю забезпечення первинної ланки медико-санітарної допомоги лікарями загальної практики – сімейними лікарями, педіатрами та терапевтами, необхідністю поліпшення стану здоров’я населення шляхом забезпечення доступу до кваліфікованої первинної медико-санітарної допомоги, орієнтованої на інтегрований підхід до рішення медико-санітарних потреб окремих громадян, родин та громади в цілому. На сьогодні система охорони здоров’я у Петрівській сільській територіальній громаді, як і в Україні в цілому, характеризується: низьким рівнем тривалості життя людей; від’ємним природним приростом населення; низьким рівнем здоров’я мешканців; зростанням та поширеністю інфекційної захворюваності; недостатнім розвитком інституту сімейної медицини; пріоритетністю розвитку вторинної медичної допомоги; відсутністю взаємодії між первинною і вторинною ланками надання медичної допомоги, а також невідкладною медичною допомогою.                                                                                                                                   Для якісного виконання завдань комунальне некомерційне підприємство «Центр первинної медико-санітарної допомоги» Петрівської сільської ради (далі – Центр) потребує фінансування з бюджету Петрівської сільської територіальої громади. Центр здатний забезпечити поліпшення стану здоров’я всіх верств населення, що призведе до зниження рівня захворюваності, інвалідності, смертності, продовження активного довголіття і тривалості життя.</t>
  </si>
  <si>
    <t xml:space="preserve">Програма виконана в межах запланованих видатків на 2022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</si>
  <si>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Додаток 9</t>
  </si>
  <si>
    <t>Комунальне підприємство «Петрівський комбінат комунальних послуг» (далі – комунальне підприємство) є стратегічно важливим підприємством для Петрівської сільської територіальної громади, яке забезпечує населені пункти громади централізованим водопостачанням та водовідведенням. Фінансовий стан комунального підприємства є складним. До основних чинників належить значне податкове навантаження, зростання цін за енергоносії та паливно-мастильні матеріали.  Військове вторгнення Російської Федерації в Україну та  ведення активних військових дій на значній території нашої держави зумовило зниження рівня розрахунків за спожиті послуги населенням. Для стабільного та беззбиткового функціонування, комунальне підприємство потребує підтримки з боку місцевих органів самоврядування, залучення додаткового фінансування, в тому числі, у вигляді зовнішніх та внутрішніх інвестицій, що сприяє стабілізації фінансово-господарської діяльності, ефективному використанню, належному утриманню майна, оновленню парку спецтехніки та обладнання, забезпеченню повного і своєчасного внесення платежів до бюджету та вирішенню інших питань, пов’язаних з веденням господарської діяльності підприємства. Фінансове забезпечення Програми здійснюється відповідно до законодавства України за рахунок коштів місцевого бюджету та інших джерел, не заборонених чинним законодавством України.</t>
  </si>
  <si>
    <t>Додаток 6</t>
  </si>
  <si>
    <r>
      <t xml:space="preserve">                   Програма «Підтримка та розвиток освітніх закладів у Петрівській сільській територіальній громаді на 2022 рік» (далі – Програма) розроблена і спрямована на забезпечення розвитку системи освіти в громаді, її ефективності, оновлення і прискореного запровадження нових форм і технологій організації освітнього процесу, підтримку педагогічних працівників, обдарованої молоді, розвиток їхнього творчого потенціалу, самореалізації особистості, створення нового освітнього середовища в Новій українській школі. В першу чергу Програма </t>
    </r>
    <r>
      <rPr>
        <sz val="12"/>
        <color theme="1"/>
        <rFont val="Calibri"/>
        <family val="2"/>
        <charset val="204"/>
        <scheme val="minor"/>
      </rPr>
      <t>орієнтована на розширення доступу громадян до якісної освіти в закладах дошкільної, загальної середньої та позашкільної освіти, які належать до комунальної власності громади. Реалізація Програми дозволить створити умови для надання якісних освітніх послуг, сприятиме удосконаленню діяльності закладів освіти територіальної громади, стимулюватиме розвиток творчого потенціалу освітніх управлінців, учителів,  учнів, усіх учасників освітнього процесу тощо.
Забезпечення закладів освіти сучасною комп’ютерною технікою та підключення комп’ютерів до швидкісної мережі Інтернет, створення сучасних веб-сайтів, організація дистанційного навчання учнів і вчителів, розроблення електронних навчально-методичних комплексів для учнів – необхідна умова розвитку системи освіти регіону.                                                                                                                                 На території Петрівської сільської територіальної громади діє</t>
    </r>
    <r>
      <rPr>
        <u/>
        <sz val="12"/>
        <color theme="1"/>
        <rFont val="Calibri"/>
        <family val="2"/>
        <charset val="204"/>
        <scheme val="minor"/>
      </rPr>
      <t xml:space="preserve"> 5 закладів загальної середньої освіти</t>
    </r>
    <r>
      <rPr>
        <sz val="12"/>
        <color theme="1"/>
        <rFont val="Calibri"/>
        <family val="2"/>
        <charset val="204"/>
        <scheme val="minor"/>
      </rPr>
      <t xml:space="preserve">:                                                                                                                                          Новопетрівський ліцей Петрівської сільської ради 
Новопетрівська гімназія № 1 Петрівської сільської ради 
Новопетрівська гімназія № 2 Петрівської сільської ради
Старопетрівський ліцей Петрівської сільської ради
Лютізький ліцей  Петрівської сільської ради.                                                                                      </t>
    </r>
    <r>
      <rPr>
        <u/>
        <sz val="12"/>
        <color theme="1"/>
        <rFont val="Calibri"/>
        <family val="2"/>
        <charset val="204"/>
        <scheme val="minor"/>
      </rPr>
      <t xml:space="preserve">Заклади дошкільної освіти </t>
    </r>
    <r>
      <rPr>
        <sz val="12"/>
        <color theme="1"/>
        <rFont val="Calibri"/>
        <family val="2"/>
        <charset val="204"/>
        <scheme val="minor"/>
      </rPr>
      <t xml:space="preserve">
Комунальний заклад дошкільної освіти (ясла – садок) комбінованого типу «Пролісок» Петрівської сільської ради;
Комунальний заклад дошкільної освіти «Центр розвитку дитини «Барвінок» Петрівської сільської ради;                                                                                                                                                                                                                 Також з жовтня 2022 року відкрито для діток громади                                                                                                     Комунальний заклад дошкільної освіти (ясла-садок) комбінованого типу «Петрик» Петрівської сільської ради.  
</t>
    </r>
  </si>
  <si>
    <t xml:space="preserve">Триваюча повномасштабна військова агресія росії проти України та постійні масовані ракетні обстріли українських населених пунктів виключають можливість виконання програми в повному обсязі та згідно запланованих на початку 2022 року заходів. Програма виконана з урахуванням дозволених видатків відповідно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</si>
  <si>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 xml:space="preserve">Програма виконана в межах дозволених видатків відповідно до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</si>
  <si>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Додаток 11</t>
  </si>
  <si>
    <t>Програма виконана в межах видатків передбачених на  2022 рік.</t>
  </si>
  <si>
    <t>На фоні зростання соціально-політичної напруги в країні, надзвичайно гострим стоїть питання охорони громадського порядку для Петрівської сільської територіальної громади. Посилення безпеки громадян, забезпечення нормальної життєдіяльності громади та захист майна – це ключові пріоритети спільної роботи правоохоронних органів та сільської влади. У цій же площині виникає нагальна потреба у скоординованій, злагодженій роботі, яка спрямована на підвищення оперативності реагування на надзвичайні та небезпечні ситуації. При цьому нові засоби та методи гарантування безпеки громади мають обов’язково відповідати основним вимогам сьогодення – забезпеченню надійності, стійкості та безперебійності роботи в цілодобовому режимі.</t>
  </si>
  <si>
    <t>Додаток 15</t>
  </si>
  <si>
    <t>«Поліцейський офіцер громади»</t>
  </si>
  <si>
    <t>"Розвиток комунального некомерційного підприємства Петрівської сільської ради "Петрівський консультативно-діагностичний  центр" на 2022 рік"</t>
  </si>
  <si>
    <t>Секретар виконавчого комітету</t>
  </si>
  <si>
    <t>Тетяна</t>
  </si>
  <si>
    <t>ПЕТРОВСЬКА</t>
  </si>
  <si>
    <t>до рішення виконавчого комітету</t>
  </si>
  <si>
    <t>Додаток 34</t>
  </si>
  <si>
    <t>від 16.02.2023 року №429</t>
  </si>
  <si>
    <t>Додаток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</si>
</sst>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0\ _₽_-;\-* #,##0.00\ _₽_-;_-* &quot;-&quot;??\ _₽_-;_-@_-"/>
    <numFmt numFmtId="166" formatCode="#,##0.00_ ;\-#,##0.00\ "/>
    <numFmt numFmtId="167" formatCode="_-* #,##0\ _₽_-;\-* #,##0\ _₽_-;_-* &quot;-&quot;??\ _₽_-;_-@_-"/>
  </numFmts>
  <fonts count="27" x14ac:knownFonts="1">
    <font>
      <sz val="11"/>
      <color theme="1"/>
      <name val="Calibri"/>
      <family val="2"/>
      <charset val="204"/>
      <scheme val="minor"/>
    </font>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b/>
      <sz val="12"/>
      <color rgb="FF000000"/>
      <name val="Calibri"/>
      <family val="2"/>
      <charset val="204"/>
      <scheme val="minor"/>
    </font>
    <font>
      <b/>
      <sz val="11"/>
      <color theme="1"/>
      <name val="Calibri"/>
      <family val="2"/>
      <charset val="204"/>
      <scheme val="minor"/>
    </font>
    <font>
      <sz val="12"/>
      <color rgb="FF000000"/>
      <name val="Calibri"/>
      <family val="2"/>
      <charset val="204"/>
      <scheme val="minor"/>
    </font>
    <font>
      <b/>
      <i/>
      <sz val="12"/>
      <color theme="1"/>
      <name val="Calibri"/>
      <family val="2"/>
      <charset val="204"/>
      <scheme val="minor"/>
    </font>
    <font>
      <b/>
      <i/>
      <sz val="13"/>
      <color theme="1"/>
      <name val="Times New Roman"/>
      <family val="1"/>
      <charset val="204"/>
    </font>
    <font>
      <sz val="12"/>
      <color theme="1"/>
      <name val="Times New Roman"/>
      <family val="1"/>
      <charset val="204"/>
    </font>
    <font>
      <sz val="12"/>
      <color rgb="FF333333"/>
      <name val="Times New Roman"/>
      <family val="1"/>
      <charset val="204"/>
    </font>
    <font>
      <b/>
      <i/>
      <sz val="11"/>
      <color theme="1"/>
      <name val="Calibri"/>
      <family val="2"/>
      <charset val="204"/>
      <scheme val="minor"/>
    </font>
    <font>
      <i/>
      <sz val="12"/>
      <color theme="1"/>
      <name val="Calibri"/>
      <family val="2"/>
      <charset val="204"/>
      <scheme val="minor"/>
    </font>
    <font>
      <sz val="13"/>
      <color theme="1"/>
      <name val="Calibri"/>
      <family val="2"/>
      <charset val="204"/>
      <scheme val="minor"/>
    </font>
    <font>
      <sz val="13"/>
      <color theme="1"/>
      <name val="Times New Roman"/>
      <family val="1"/>
      <charset val="204"/>
    </font>
    <font>
      <u/>
      <sz val="11"/>
      <color theme="10"/>
      <name val="Calibri"/>
      <family val="2"/>
      <charset val="204"/>
      <scheme val="minor"/>
    </font>
    <font>
      <b/>
      <sz val="12"/>
      <name val="Calibri"/>
      <family val="2"/>
      <charset val="204"/>
      <scheme val="minor"/>
    </font>
    <font>
      <sz val="13"/>
      <color rgb="FF000000"/>
      <name val="Times New Roman"/>
      <family val="1"/>
      <charset val="204"/>
    </font>
    <font>
      <sz val="12"/>
      <name val="Calibri"/>
      <family val="2"/>
      <charset val="204"/>
      <scheme val="minor"/>
    </font>
    <font>
      <sz val="10"/>
      <color theme="1"/>
      <name val="Calibri"/>
      <family val="2"/>
      <charset val="204"/>
      <scheme val="minor"/>
    </font>
    <font>
      <sz val="11"/>
      <name val="Calibri"/>
      <family val="2"/>
      <charset val="204"/>
      <scheme val="minor"/>
    </font>
    <font>
      <sz val="12"/>
      <color rgb="FF222222"/>
      <name val="Arial"/>
      <family val="2"/>
      <charset val="204"/>
    </font>
    <font>
      <sz val="12"/>
      <color rgb="FF333333"/>
      <name val="Calibri"/>
      <family val="2"/>
      <charset val="204"/>
      <scheme val="minor"/>
    </font>
    <font>
      <b/>
      <sz val="13"/>
      <color theme="1"/>
      <name val="Times New Roman"/>
      <family val="1"/>
      <charset val="204"/>
    </font>
    <font>
      <sz val="8"/>
      <name val="Calibri"/>
      <family val="2"/>
      <charset val="204"/>
      <scheme val="minor"/>
    </font>
    <font>
      <b/>
      <sz val="13"/>
      <color theme="1"/>
      <name val="Calibri"/>
      <family val="2"/>
      <charset val="204"/>
      <scheme val="minor"/>
    </font>
    <font>
      <u/>
      <sz val="12"/>
      <color theme="1"/>
      <name val="Calibri"/>
      <family val="2"/>
      <charset val="204"/>
      <scheme val="minor"/>
    </font>
  </fonts>
  <fills count="7">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165" fontId="1" fillId="0" borderId="0" applyFont="0" applyFill="0" applyBorder="0" applyAlignment="0" applyProtection="0"/>
    <xf numFmtId="0" fontId="15" fillId="0" borderId="0" applyNumberFormat="0" applyFill="0" applyBorder="0" applyAlignment="0" applyProtection="0"/>
  </cellStyleXfs>
  <cellXfs count="344">
    <xf numFmtId="0" fontId="0" fillId="0" borderId="0" xfId="0"/>
    <xf numFmtId="0" fontId="2" fillId="0" borderId="0" xfId="0" applyFont="1" applyAlignment="1">
      <alignment wrapText="1"/>
    </xf>
    <xf numFmtId="0" fontId="3" fillId="0" borderId="1" xfId="0" applyFont="1" applyBorder="1" applyAlignment="1">
      <alignment horizontal="center" wrapText="1"/>
    </xf>
    <xf numFmtId="0" fontId="2" fillId="0" borderId="1" xfId="0" applyFont="1" applyBorder="1" applyAlignment="1">
      <alignment wrapText="1"/>
    </xf>
    <xf numFmtId="0" fontId="2" fillId="0" borderId="0" xfId="0" applyFont="1" applyAlignment="1">
      <alignment vertical="center"/>
    </xf>
    <xf numFmtId="0" fontId="3" fillId="0" borderId="1" xfId="0" applyFont="1" applyBorder="1" applyAlignment="1">
      <alignment wrapText="1"/>
    </xf>
    <xf numFmtId="165" fontId="3" fillId="0" borderId="1" xfId="1" applyFont="1" applyBorder="1" applyAlignment="1">
      <alignment wrapText="1"/>
    </xf>
    <xf numFmtId="4" fontId="2" fillId="0" borderId="1" xfId="0" applyNumberFormat="1" applyFont="1" applyBorder="1" applyAlignment="1">
      <alignment wrapText="1"/>
    </xf>
    <xf numFmtId="165" fontId="3" fillId="0" borderId="1" xfId="1" applyFont="1" applyBorder="1" applyAlignment="1">
      <alignment horizontal="right" wrapText="1"/>
    </xf>
    <xf numFmtId="165" fontId="2" fillId="0" borderId="1" xfId="1" applyFont="1" applyBorder="1" applyAlignment="1">
      <alignment horizontal="right" wrapText="1"/>
    </xf>
    <xf numFmtId="165" fontId="2" fillId="0" borderId="1" xfId="0" applyNumberFormat="1" applyFont="1" applyBorder="1" applyAlignment="1">
      <alignment wrapText="1"/>
    </xf>
    <xf numFmtId="0" fontId="3" fillId="0" borderId="1" xfId="0" applyFon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vertical="top"/>
    </xf>
    <xf numFmtId="0" fontId="2" fillId="0" borderId="1" xfId="0" applyFont="1" applyBorder="1" applyAlignment="1">
      <alignment horizontal="center" wrapText="1"/>
    </xf>
    <xf numFmtId="165" fontId="3" fillId="0" borderId="1" xfId="0" applyNumberFormat="1" applyFont="1" applyBorder="1" applyAlignment="1">
      <alignment horizontal="right" wrapText="1"/>
    </xf>
    <xf numFmtId="0" fontId="4" fillId="0" borderId="1" xfId="0" applyFont="1" applyBorder="1" applyAlignment="1">
      <alignment horizontal="center" vertical="center" wrapText="1"/>
    </xf>
    <xf numFmtId="0" fontId="2" fillId="0" borderId="1" xfId="0" applyFont="1" applyBorder="1"/>
    <xf numFmtId="0" fontId="2" fillId="0" borderId="0" xfId="0" applyFont="1"/>
    <xf numFmtId="0" fontId="2" fillId="0" borderId="0" xfId="0" applyFont="1" applyAlignment="1">
      <alignment horizontal="justify" vertical="center"/>
    </xf>
    <xf numFmtId="165" fontId="2" fillId="0" borderId="1" xfId="0" applyNumberFormat="1" applyFont="1" applyBorder="1" applyAlignment="1">
      <alignment horizontal="right" wrapText="1"/>
    </xf>
    <xf numFmtId="0" fontId="2" fillId="0" borderId="1" xfId="0" applyFont="1" applyBorder="1" applyAlignment="1">
      <alignment vertical="center" wrapText="1"/>
    </xf>
    <xf numFmtId="4" fontId="2" fillId="0" borderId="1" xfId="0" applyNumberFormat="1" applyFont="1" applyBorder="1" applyAlignment="1">
      <alignment horizontal="right" wrapText="1"/>
    </xf>
    <xf numFmtId="0" fontId="6" fillId="0" borderId="1" xfId="0" applyFont="1" applyBorder="1" applyAlignment="1">
      <alignment wrapText="1"/>
    </xf>
    <xf numFmtId="166" fontId="3" fillId="0" borderId="1" xfId="1" applyNumberFormat="1" applyFont="1" applyBorder="1" applyAlignment="1">
      <alignment horizontal="right" wrapText="1"/>
    </xf>
    <xf numFmtId="0" fontId="3" fillId="0" borderId="1" xfId="0" applyFont="1" applyBorder="1" applyAlignment="1">
      <alignment horizontal="left" vertical="center" wrapText="1"/>
    </xf>
    <xf numFmtId="2" fontId="2" fillId="0" borderId="0" xfId="0" applyNumberFormat="1" applyFont="1" applyAlignment="1">
      <alignment wrapText="1"/>
    </xf>
    <xf numFmtId="2" fontId="3" fillId="0" borderId="1" xfId="0" applyNumberFormat="1" applyFont="1" applyBorder="1" applyAlignment="1">
      <alignment horizontal="center" wrapText="1"/>
    </xf>
    <xf numFmtId="2" fontId="2" fillId="0" borderId="0" xfId="0" applyNumberFormat="1" applyFont="1"/>
    <xf numFmtId="0" fontId="7" fillId="0" borderId="1" xfId="0" applyFont="1" applyBorder="1" applyAlignment="1">
      <alignment horizontal="center" wrapText="1"/>
    </xf>
    <xf numFmtId="0" fontId="2" fillId="0" borderId="2" xfId="0" applyFont="1" applyBorder="1" applyAlignment="1">
      <alignment wrapText="1"/>
    </xf>
    <xf numFmtId="0" fontId="2" fillId="0" borderId="2" xfId="0" applyFont="1" applyBorder="1"/>
    <xf numFmtId="3" fontId="2" fillId="0" borderId="3" xfId="0" applyNumberFormat="1" applyFont="1" applyBorder="1" applyAlignment="1">
      <alignment horizontal="left" wrapText="1"/>
    </xf>
    <xf numFmtId="3" fontId="2" fillId="0" borderId="7" xfId="0" applyNumberFormat="1" applyFont="1" applyBorder="1" applyAlignment="1">
      <alignment horizontal="right" vertical="top" wrapText="1"/>
    </xf>
    <xf numFmtId="0" fontId="2" fillId="0" borderId="0" xfId="0" applyFont="1" applyAlignment="1">
      <alignment horizontal="right" wrapText="1"/>
    </xf>
    <xf numFmtId="4" fontId="2" fillId="0" borderId="1" xfId="0" applyNumberFormat="1" applyFont="1" applyBorder="1"/>
    <xf numFmtId="4" fontId="2" fillId="0" borderId="2" xfId="0" applyNumberFormat="1" applyFont="1" applyBorder="1"/>
    <xf numFmtId="4" fontId="2" fillId="0" borderId="2" xfId="0" applyNumberFormat="1" applyFont="1" applyBorder="1" applyAlignment="1">
      <alignment wrapText="1"/>
    </xf>
    <xf numFmtId="4" fontId="2" fillId="0" borderId="5" xfId="0" applyNumberFormat="1" applyFont="1" applyBorder="1"/>
    <xf numFmtId="4" fontId="2" fillId="0" borderId="6" xfId="0" applyNumberFormat="1" applyFont="1" applyBorder="1"/>
    <xf numFmtId="4" fontId="2" fillId="0" borderId="3" xfId="0" applyNumberFormat="1" applyFont="1" applyBorder="1" applyAlignment="1">
      <alignment horizontal="right" wrapText="1"/>
    </xf>
    <xf numFmtId="4" fontId="3" fillId="0" borderId="1" xfId="0" applyNumberFormat="1" applyFont="1" applyBorder="1"/>
    <xf numFmtId="0" fontId="2" fillId="0" borderId="1" xfId="0" applyFont="1" applyBorder="1" applyAlignment="1">
      <alignment horizontal="center" vertical="top" wrapText="1"/>
    </xf>
    <xf numFmtId="165" fontId="2" fillId="0" borderId="1" xfId="1" applyFont="1" applyBorder="1" applyAlignment="1">
      <alignment horizontal="right" vertical="top" wrapText="1"/>
    </xf>
    <xf numFmtId="4" fontId="2" fillId="0" borderId="1" xfId="0" applyNumberFormat="1" applyFont="1" applyBorder="1" applyAlignment="1">
      <alignment vertical="top" wrapText="1"/>
    </xf>
    <xf numFmtId="165" fontId="2" fillId="0" borderId="1" xfId="0" applyNumberFormat="1" applyFont="1" applyBorder="1" applyAlignment="1">
      <alignment horizontal="right" vertical="top" wrapText="1"/>
    </xf>
    <xf numFmtId="0" fontId="8" fillId="0" borderId="0" xfId="0" applyFont="1" applyAlignment="1">
      <alignment vertical="center"/>
    </xf>
    <xf numFmtId="0" fontId="0" fillId="0" borderId="1" xfId="0" applyBorder="1"/>
    <xf numFmtId="0" fontId="5" fillId="0" borderId="9"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top"/>
    </xf>
    <xf numFmtId="0" fontId="5" fillId="0" borderId="1" xfId="0" applyFont="1" applyBorder="1" applyAlignment="1">
      <alignment horizontal="center" vertical="top"/>
    </xf>
    <xf numFmtId="0" fontId="0" fillId="0" borderId="1" xfId="0" applyBorder="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horizontal="center" vertical="top"/>
    </xf>
    <xf numFmtId="0" fontId="3" fillId="0" borderId="1" xfId="0" applyFont="1" applyBorder="1" applyAlignment="1">
      <alignment horizontal="center" vertical="top" wrapText="1"/>
    </xf>
    <xf numFmtId="0" fontId="10" fillId="0" borderId="0" xfId="0" applyFont="1" applyAlignment="1">
      <alignment wrapText="1"/>
    </xf>
    <xf numFmtId="0" fontId="10" fillId="0" borderId="1" xfId="0" applyFont="1" applyBorder="1" applyAlignment="1">
      <alignment wrapText="1"/>
    </xf>
    <xf numFmtId="0" fontId="3" fillId="0" borderId="0" xfId="0" applyFont="1" applyAlignment="1">
      <alignment horizontal="center" vertical="center" wrapText="1"/>
    </xf>
    <xf numFmtId="0" fontId="3" fillId="0" borderId="8" xfId="0" applyFont="1" applyBorder="1" applyAlignment="1">
      <alignment horizontal="left"/>
    </xf>
    <xf numFmtId="165" fontId="3" fillId="0" borderId="1" xfId="1" applyFont="1" applyBorder="1" applyAlignment="1">
      <alignment horizontal="right" vertical="top" wrapText="1"/>
    </xf>
    <xf numFmtId="0" fontId="2" fillId="0" borderId="0" xfId="0" applyFont="1" applyAlignment="1">
      <alignment horizontal="left"/>
    </xf>
    <xf numFmtId="0" fontId="2" fillId="0" borderId="0" xfId="0" applyFont="1" applyAlignment="1">
      <alignment horizontal="left" vertical="center" wrapText="1"/>
    </xf>
    <xf numFmtId="0" fontId="0" fillId="0" borderId="1" xfId="0" applyBorder="1" applyAlignment="1">
      <alignment vertical="center" wrapText="1"/>
    </xf>
    <xf numFmtId="4" fontId="2" fillId="0" borderId="0" xfId="0" applyNumberFormat="1" applyFont="1" applyAlignment="1">
      <alignment horizontal="left"/>
    </xf>
    <xf numFmtId="4" fontId="3" fillId="0" borderId="0" xfId="0" applyNumberFormat="1" applyFont="1" applyAlignment="1">
      <alignment horizontal="center" vertical="center" wrapText="1"/>
    </xf>
    <xf numFmtId="4" fontId="3" fillId="0" borderId="0" xfId="0" applyNumberFormat="1" applyFont="1" applyAlignment="1">
      <alignment horizontal="left"/>
    </xf>
    <xf numFmtId="0" fontId="2" fillId="0" borderId="4" xfId="0" applyFont="1" applyBorder="1"/>
    <xf numFmtId="0" fontId="7" fillId="0" borderId="11" xfId="0" applyFont="1" applyBorder="1" applyAlignment="1">
      <alignment wrapText="1"/>
    </xf>
    <xf numFmtId="0" fontId="7" fillId="0" borderId="9" xfId="0" applyFont="1" applyBorder="1" applyAlignment="1">
      <alignment wrapText="1"/>
    </xf>
    <xf numFmtId="0" fontId="0" fillId="0" borderId="2" xfId="0" applyBorder="1"/>
    <xf numFmtId="0" fontId="0" fillId="0" borderId="3" xfId="0" applyBorder="1"/>
    <xf numFmtId="0" fontId="2" fillId="0" borderId="6" xfId="0" applyFont="1" applyBorder="1" applyAlignment="1">
      <alignment wrapText="1"/>
    </xf>
    <xf numFmtId="0" fontId="0" fillId="0" borderId="8" xfId="0" applyBorder="1"/>
    <xf numFmtId="0" fontId="2" fillId="0" borderId="11" xfId="0" applyFont="1" applyBorder="1"/>
    <xf numFmtId="0" fontId="7" fillId="0" borderId="11" xfId="0" applyFont="1" applyBorder="1" applyAlignment="1">
      <alignment horizontal="right"/>
    </xf>
    <xf numFmtId="0" fontId="7" fillId="0" borderId="11" xfId="0" applyFont="1" applyBorder="1"/>
    <xf numFmtId="4" fontId="7" fillId="0" borderId="11" xfId="0" applyNumberFormat="1" applyFont="1" applyBorder="1"/>
    <xf numFmtId="0" fontId="7" fillId="0" borderId="1" xfId="0" applyFont="1" applyBorder="1"/>
    <xf numFmtId="4" fontId="7" fillId="0" borderId="1" xfId="0" applyNumberFormat="1" applyFont="1" applyBorder="1"/>
    <xf numFmtId="2" fontId="7" fillId="0" borderId="1" xfId="0" applyNumberFormat="1" applyFont="1" applyBorder="1"/>
    <xf numFmtId="0" fontId="7" fillId="0" borderId="9" xfId="0" applyFont="1" applyBorder="1"/>
    <xf numFmtId="0" fontId="2" fillId="0" borderId="11" xfId="0" applyFont="1" applyBorder="1" applyAlignment="1">
      <alignment wrapText="1"/>
    </xf>
    <xf numFmtId="0" fontId="11" fillId="0" borderId="8" xfId="0" applyFont="1" applyBorder="1"/>
    <xf numFmtId="165" fontId="7" fillId="0" borderId="1" xfId="0" applyNumberFormat="1" applyFont="1" applyBorder="1" applyAlignment="1">
      <alignment horizontal="right"/>
    </xf>
    <xf numFmtId="0" fontId="7" fillId="0" borderId="11" xfId="0" applyFont="1" applyBorder="1" applyAlignment="1">
      <alignment horizontal="right" wrapText="1"/>
    </xf>
    <xf numFmtId="2" fontId="7" fillId="0" borderId="1" xfId="0" applyNumberFormat="1" applyFont="1" applyBorder="1" applyAlignment="1">
      <alignment wrapText="1"/>
    </xf>
    <xf numFmtId="0" fontId="2" fillId="0" borderId="1" xfId="0" applyFont="1" applyBorder="1" applyAlignment="1">
      <alignment vertical="top"/>
    </xf>
    <xf numFmtId="0" fontId="0" fillId="0" borderId="8" xfId="0" applyBorder="1" applyAlignment="1">
      <alignment horizontal="center" vertical="top"/>
    </xf>
    <xf numFmtId="0" fontId="2" fillId="0" borderId="8" xfId="0" applyFont="1" applyBorder="1" applyAlignment="1">
      <alignment wrapText="1"/>
    </xf>
    <xf numFmtId="4" fontId="7" fillId="0" borderId="1" xfId="0" applyNumberFormat="1" applyFont="1" applyBorder="1" applyAlignment="1">
      <alignment wrapText="1"/>
    </xf>
    <xf numFmtId="0" fontId="0" fillId="0" borderId="1" xfId="0" applyBorder="1" applyAlignment="1">
      <alignment vertical="top"/>
    </xf>
    <xf numFmtId="0" fontId="5" fillId="0" borderId="1" xfId="0" applyFont="1" applyBorder="1" applyAlignment="1">
      <alignment vertical="top"/>
    </xf>
    <xf numFmtId="0" fontId="5" fillId="0" borderId="1" xfId="0" applyFont="1" applyBorder="1"/>
    <xf numFmtId="0" fontId="3" fillId="2" borderId="8" xfId="0" applyFont="1" applyFill="1" applyBorder="1" applyAlignment="1">
      <alignment wrapText="1"/>
    </xf>
    <xf numFmtId="0" fontId="2" fillId="2" borderId="9" xfId="0" applyFont="1" applyFill="1" applyBorder="1"/>
    <xf numFmtId="0" fontId="2" fillId="2" borderId="1" xfId="0" applyFont="1" applyFill="1" applyBorder="1"/>
    <xf numFmtId="4" fontId="3" fillId="2" borderId="1" xfId="0" applyNumberFormat="1" applyFont="1" applyFill="1" applyBorder="1"/>
    <xf numFmtId="0" fontId="2" fillId="0" borderId="9" xfId="0" applyFont="1" applyBorder="1" applyAlignment="1">
      <alignment wrapText="1"/>
    </xf>
    <xf numFmtId="3" fontId="2" fillId="0" borderId="8" xfId="0" applyNumberFormat="1" applyFont="1" applyBorder="1" applyAlignment="1">
      <alignment horizontal="right" vertical="top" wrapText="1"/>
    </xf>
    <xf numFmtId="4" fontId="2" fillId="0" borderId="9" xfId="0" applyNumberFormat="1" applyFont="1" applyBorder="1"/>
    <xf numFmtId="0" fontId="2" fillId="0" borderId="8" xfId="0" applyFont="1" applyBorder="1" applyAlignment="1">
      <alignment horizontal="center" vertical="top"/>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wrapText="1"/>
    </xf>
    <xf numFmtId="0" fontId="0" fillId="0" borderId="1" xfId="0" applyBorder="1" applyAlignment="1">
      <alignment horizontal="center" vertical="center" wrapText="1"/>
    </xf>
    <xf numFmtId="4" fontId="3" fillId="0" borderId="1" xfId="0" applyNumberFormat="1" applyFont="1" applyBorder="1" applyAlignment="1">
      <alignment wrapText="1"/>
    </xf>
    <xf numFmtId="0" fontId="2" fillId="0" borderId="1" xfId="0" applyFont="1" applyBorder="1" applyAlignment="1">
      <alignment vertical="top" wrapText="1"/>
    </xf>
    <xf numFmtId="0" fontId="2" fillId="0" borderId="0" xfId="0" applyFont="1" applyAlignment="1">
      <alignment vertical="top" wrapText="1"/>
    </xf>
    <xf numFmtId="4" fontId="3" fillId="0" borderId="1" xfId="0" applyNumberFormat="1" applyFont="1" applyBorder="1" applyAlignment="1">
      <alignment horizontal="center" vertical="center" wrapText="1"/>
    </xf>
    <xf numFmtId="4" fontId="2" fillId="0" borderId="0" xfId="0" applyNumberFormat="1" applyFont="1" applyAlignment="1">
      <alignment wrapText="1"/>
    </xf>
    <xf numFmtId="4" fontId="2" fillId="0" borderId="1" xfId="0" applyNumberFormat="1" applyFont="1" applyBorder="1" applyAlignment="1">
      <alignment horizontal="right" vertical="top" wrapText="1"/>
    </xf>
    <xf numFmtId="4" fontId="3" fillId="0" borderId="1" xfId="0" applyNumberFormat="1" applyFont="1" applyBorder="1" applyAlignment="1">
      <alignment horizontal="right" wrapText="1"/>
    </xf>
    <xf numFmtId="4" fontId="2" fillId="0" borderId="8" xfId="0" applyNumberFormat="1" applyFont="1" applyBorder="1" applyAlignment="1">
      <alignment horizontal="right" vertical="top" wrapText="1"/>
    </xf>
    <xf numFmtId="4" fontId="0" fillId="0" borderId="0" xfId="0" applyNumberFormat="1"/>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7" fillId="0" borderId="11" xfId="0" applyFont="1" applyBorder="1" applyAlignment="1">
      <alignment horizontal="center" vertical="top"/>
    </xf>
    <xf numFmtId="0" fontId="2" fillId="2" borderId="1" xfId="0" applyFont="1" applyFill="1" applyBorder="1" applyAlignment="1">
      <alignment horizontal="center" vertical="top"/>
    </xf>
    <xf numFmtId="2" fontId="3" fillId="0" borderId="1" xfId="0" applyNumberFormat="1" applyFont="1" applyBorder="1" applyAlignment="1">
      <alignment horizontal="center" vertical="center" wrapText="1"/>
    </xf>
    <xf numFmtId="0" fontId="12" fillId="0" borderId="1" xfId="0" applyFont="1" applyBorder="1"/>
    <xf numFmtId="0" fontId="2" fillId="0" borderId="8" xfId="0" applyFont="1" applyBorder="1" applyAlignment="1">
      <alignment horizontal="center" vertical="top" wrapText="1"/>
    </xf>
    <xf numFmtId="4" fontId="3" fillId="3" borderId="1" xfId="0" applyNumberFormat="1" applyFont="1" applyFill="1" applyBorder="1"/>
    <xf numFmtId="3" fontId="2" fillId="0" borderId="1" xfId="0" applyNumberFormat="1" applyFont="1" applyBorder="1" applyAlignment="1">
      <alignment horizontal="right" vertical="top" wrapText="1"/>
    </xf>
    <xf numFmtId="0" fontId="2" fillId="0" borderId="1" xfId="0" applyFont="1" applyBorder="1" applyAlignment="1">
      <alignment horizontal="left" wrapText="1"/>
    </xf>
    <xf numFmtId="4" fontId="3" fillId="0" borderId="0" xfId="0" applyNumberFormat="1" applyFont="1" applyAlignment="1">
      <alignment horizontal="left" vertical="center" wrapText="1"/>
    </xf>
    <xf numFmtId="4" fontId="3" fillId="0" borderId="1" xfId="0" applyNumberFormat="1" applyFont="1" applyBorder="1" applyAlignment="1">
      <alignment horizontal="center" wrapText="1"/>
    </xf>
    <xf numFmtId="4" fontId="2" fillId="0" borderId="0" xfId="0" applyNumberFormat="1" applyFont="1"/>
    <xf numFmtId="0" fontId="5" fillId="0" borderId="0" xfId="0" applyFont="1"/>
    <xf numFmtId="0" fontId="3" fillId="0" borderId="1" xfId="0" applyFont="1" applyBorder="1"/>
    <xf numFmtId="4" fontId="3" fillId="0" borderId="6" xfId="0" applyNumberFormat="1" applyFont="1" applyBorder="1"/>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5" xfId="0" applyFont="1" applyBorder="1" applyAlignment="1">
      <alignment wrapText="1"/>
    </xf>
    <xf numFmtId="0" fontId="3" fillId="0" borderId="2" xfId="0" applyFont="1" applyBorder="1" applyAlignment="1">
      <alignment horizontal="center" wrapText="1"/>
    </xf>
    <xf numFmtId="165" fontId="3" fillId="0" borderId="11" xfId="1" applyFont="1" applyBorder="1" applyAlignment="1">
      <alignment horizontal="right" wrapText="1"/>
    </xf>
    <xf numFmtId="0" fontId="17" fillId="0" borderId="1" xfId="0" applyFont="1" applyBorder="1" applyAlignment="1">
      <alignment horizontal="center" vertical="center" wrapText="1"/>
    </xf>
    <xf numFmtId="0" fontId="2" fillId="0" borderId="0" xfId="0" applyFont="1" applyAlignment="1">
      <alignment horizontal="right"/>
    </xf>
    <xf numFmtId="0" fontId="7" fillId="0" borderId="10" xfId="0" applyFont="1" applyBorder="1" applyAlignment="1">
      <alignment horizontal="right"/>
    </xf>
    <xf numFmtId="0" fontId="3" fillId="0" borderId="9" xfId="0" applyFont="1" applyBorder="1" applyAlignment="1">
      <alignment wrapText="1"/>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4" fontId="3" fillId="0" borderId="1" xfId="0" applyNumberFormat="1" applyFont="1" applyBorder="1" applyAlignment="1">
      <alignment vertical="top" wrapText="1"/>
    </xf>
    <xf numFmtId="0" fontId="7" fillId="0" borderId="1" xfId="0" applyFont="1" applyBorder="1" applyAlignment="1">
      <alignment vertical="top" wrapText="1"/>
    </xf>
    <xf numFmtId="4" fontId="2" fillId="3" borderId="1" xfId="0" applyNumberFormat="1" applyFont="1" applyFill="1" applyBorder="1" applyAlignment="1">
      <alignment wrapText="1"/>
    </xf>
    <xf numFmtId="0" fontId="3" fillId="0" borderId="1" xfId="0" applyFont="1" applyBorder="1" applyAlignment="1">
      <alignment horizontal="left"/>
    </xf>
    <xf numFmtId="4" fontId="2" fillId="0" borderId="1" xfId="0" applyNumberFormat="1" applyFont="1" applyBorder="1" applyAlignment="1">
      <alignment horizontal="center" wrapText="1"/>
    </xf>
    <xf numFmtId="4" fontId="3" fillId="0" borderId="9" xfId="0" applyNumberFormat="1" applyFont="1" applyBorder="1"/>
    <xf numFmtId="0" fontId="3" fillId="0" borderId="2" xfId="0" applyFont="1" applyBorder="1" applyAlignment="1">
      <alignment wrapText="1"/>
    </xf>
    <xf numFmtId="4" fontId="3" fillId="0" borderId="2" xfId="0" applyNumberFormat="1" applyFont="1" applyBorder="1"/>
    <xf numFmtId="0" fontId="7" fillId="0" borderId="10" xfId="0" applyFont="1" applyBorder="1" applyAlignment="1">
      <alignment wrapText="1"/>
    </xf>
    <xf numFmtId="4" fontId="7" fillId="0" borderId="6" xfId="0" applyNumberFormat="1" applyFont="1" applyBorder="1"/>
    <xf numFmtId="0" fontId="5" fillId="0" borderId="1" xfId="0" applyFont="1" applyBorder="1" applyAlignment="1">
      <alignment horizontal="center"/>
    </xf>
    <xf numFmtId="2" fontId="2" fillId="0" borderId="1" xfId="0" applyNumberFormat="1" applyFont="1" applyBorder="1"/>
    <xf numFmtId="0" fontId="7" fillId="0" borderId="1" xfId="0" applyFont="1" applyBorder="1" applyAlignment="1">
      <alignment wrapText="1"/>
    </xf>
    <xf numFmtId="165" fontId="3" fillId="0" borderId="1" xfId="0" applyNumberFormat="1" applyFont="1" applyBorder="1" applyAlignment="1">
      <alignment horizontal="left" vertical="top" wrapText="1"/>
    </xf>
    <xf numFmtId="2" fontId="7" fillId="0" borderId="1" xfId="0" applyNumberFormat="1" applyFont="1" applyBorder="1" applyAlignment="1">
      <alignment horizontal="right" wrapText="1"/>
    </xf>
    <xf numFmtId="2" fontId="7" fillId="0" borderId="1" xfId="0" applyNumberFormat="1" applyFont="1" applyBorder="1" applyAlignment="1">
      <alignment horizontal="right"/>
    </xf>
    <xf numFmtId="2" fontId="3" fillId="0" borderId="1" xfId="0" applyNumberFormat="1" applyFont="1" applyBorder="1"/>
    <xf numFmtId="0" fontId="0" fillId="0" borderId="0" xfId="0" applyAlignment="1">
      <alignment horizontal="right"/>
    </xf>
    <xf numFmtId="0" fontId="5" fillId="0" borderId="1" xfId="0" applyFont="1" applyBorder="1" applyAlignment="1">
      <alignment horizontal="center" vertical="top" wrapText="1"/>
    </xf>
    <xf numFmtId="0" fontId="2" fillId="0" borderId="9" xfId="0" applyFont="1" applyBorder="1" applyAlignment="1">
      <alignment horizontal="left" vertical="center" wrapText="1"/>
    </xf>
    <xf numFmtId="0" fontId="0" fillId="0" borderId="1" xfId="0" applyBorder="1" applyAlignment="1">
      <alignment horizontal="center" vertical="top" wrapText="1"/>
    </xf>
    <xf numFmtId="0" fontId="5" fillId="0" borderId="1" xfId="0" applyFont="1" applyBorder="1" applyAlignment="1">
      <alignment vertical="top" wrapText="1"/>
    </xf>
    <xf numFmtId="4" fontId="3"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3" fillId="0" borderId="0" xfId="0" applyFont="1" applyAlignment="1">
      <alignment wrapText="1"/>
    </xf>
    <xf numFmtId="4" fontId="3" fillId="0" borderId="1" xfId="0" applyNumberFormat="1" applyFont="1" applyBorder="1" applyAlignment="1">
      <alignment vertical="center"/>
    </xf>
    <xf numFmtId="4" fontId="2" fillId="0" borderId="1" xfId="1" applyNumberFormat="1" applyFont="1" applyBorder="1" applyAlignment="1">
      <alignment horizontal="right" vertical="center" wrapText="1"/>
    </xf>
    <xf numFmtId="4" fontId="2" fillId="0" borderId="1" xfId="0" applyNumberFormat="1" applyFont="1" applyBorder="1" applyAlignment="1">
      <alignment vertical="center" wrapText="1"/>
    </xf>
    <xf numFmtId="165" fontId="2" fillId="0" borderId="1" xfId="1" applyFont="1" applyBorder="1" applyAlignment="1">
      <alignment horizontal="right" vertical="center" wrapText="1"/>
    </xf>
    <xf numFmtId="165" fontId="2" fillId="0" borderId="1" xfId="0" applyNumberFormat="1" applyFont="1" applyBorder="1" applyAlignment="1">
      <alignment horizontal="right" vertical="center" wrapText="1"/>
    </xf>
    <xf numFmtId="165" fontId="3" fillId="0" borderId="1" xfId="1" applyFont="1" applyBorder="1" applyAlignment="1">
      <alignment horizontal="right" vertical="center" wrapText="1"/>
    </xf>
    <xf numFmtId="166" fontId="3" fillId="0" borderId="1" xfId="0" applyNumberFormat="1" applyFont="1" applyBorder="1" applyAlignment="1">
      <alignment horizontal="right" vertical="center"/>
    </xf>
    <xf numFmtId="0" fontId="2" fillId="0" borderId="11" xfId="0" applyFont="1" applyBorder="1" applyAlignment="1">
      <alignment vertical="center"/>
    </xf>
    <xf numFmtId="2" fontId="7" fillId="0" borderId="1" xfId="0" applyNumberFormat="1" applyFont="1" applyBorder="1" applyAlignment="1">
      <alignment vertical="center"/>
    </xf>
    <xf numFmtId="0" fontId="7" fillId="0" borderId="9" xfId="0" applyFont="1" applyBorder="1" applyAlignment="1">
      <alignment vertical="center"/>
    </xf>
    <xf numFmtId="167" fontId="0" fillId="0" borderId="0" xfId="0" applyNumberFormat="1"/>
    <xf numFmtId="167" fontId="2" fillId="0" borderId="0" xfId="0" applyNumberFormat="1" applyFont="1" applyAlignment="1">
      <alignment wrapText="1"/>
    </xf>
    <xf numFmtId="167" fontId="3" fillId="0" borderId="1" xfId="1" applyNumberFormat="1" applyFont="1" applyBorder="1" applyAlignment="1">
      <alignment horizontal="right" wrapText="1"/>
    </xf>
    <xf numFmtId="167" fontId="2" fillId="0" borderId="1" xfId="1" applyNumberFormat="1" applyFont="1" applyBorder="1" applyAlignment="1">
      <alignment horizontal="right" wrapText="1"/>
    </xf>
    <xf numFmtId="0" fontId="0" fillId="0" borderId="0" xfId="0" applyAlignment="1">
      <alignment wrapText="1"/>
    </xf>
    <xf numFmtId="0" fontId="19" fillId="0" borderId="1" xfId="0" applyFont="1" applyBorder="1" applyAlignment="1">
      <alignment wrapText="1"/>
    </xf>
    <xf numFmtId="167" fontId="3" fillId="0" borderId="1" xfId="0" applyNumberFormat="1" applyFont="1" applyBorder="1" applyAlignment="1">
      <alignment horizontal="center" vertical="center" wrapText="1"/>
    </xf>
    <xf numFmtId="0" fontId="2" fillId="0" borderId="10" xfId="0" applyFont="1" applyBorder="1" applyAlignment="1">
      <alignment wrapText="1"/>
    </xf>
    <xf numFmtId="165" fontId="2" fillId="0" borderId="10" xfId="0" applyNumberFormat="1" applyFont="1" applyBorder="1" applyAlignment="1">
      <alignment wrapText="1"/>
    </xf>
    <xf numFmtId="167" fontId="2" fillId="0" borderId="10" xfId="0" applyNumberFormat="1" applyFont="1" applyBorder="1" applyAlignment="1">
      <alignment horizontal="left" wrapText="1"/>
    </xf>
    <xf numFmtId="0" fontId="9" fillId="0" borderId="0" xfId="0" applyFont="1" applyAlignment="1">
      <alignment vertical="center" wrapText="1"/>
    </xf>
    <xf numFmtId="165" fontId="2" fillId="0" borderId="0" xfId="1" applyFont="1" applyBorder="1" applyAlignment="1">
      <alignment horizontal="right" vertical="top" wrapText="1"/>
    </xf>
    <xf numFmtId="4" fontId="2" fillId="0" borderId="0" xfId="0" applyNumberFormat="1" applyFont="1" applyAlignment="1">
      <alignment vertical="top" wrapText="1"/>
    </xf>
    <xf numFmtId="0" fontId="3" fillId="0" borderId="11" xfId="0" applyFont="1" applyBorder="1" applyAlignment="1">
      <alignment horizontal="left"/>
    </xf>
    <xf numFmtId="4" fontId="3" fillId="0" borderId="11" xfId="0" applyNumberFormat="1" applyFont="1" applyBorder="1"/>
    <xf numFmtId="0" fontId="3" fillId="2" borderId="1" xfId="0" applyFont="1" applyFill="1" applyBorder="1" applyAlignment="1">
      <alignment wrapText="1"/>
    </xf>
    <xf numFmtId="0" fontId="3" fillId="0" borderId="1" xfId="0" applyFont="1" applyBorder="1" applyAlignment="1">
      <alignment horizontal="left" wrapText="1"/>
    </xf>
    <xf numFmtId="0" fontId="3" fillId="3" borderId="1" xfId="0" applyFont="1" applyFill="1" applyBorder="1" applyAlignment="1">
      <alignment wrapText="1"/>
    </xf>
    <xf numFmtId="4" fontId="3" fillId="3" borderId="1" xfId="0" applyNumberFormat="1" applyFont="1" applyFill="1" applyBorder="1" applyAlignment="1">
      <alignment wrapText="1"/>
    </xf>
    <xf numFmtId="0" fontId="3" fillId="0" borderId="10" xfId="0" applyFont="1" applyBorder="1" applyAlignment="1">
      <alignment horizontal="center" vertical="center" wrapText="1"/>
    </xf>
    <xf numFmtId="0" fontId="21" fillId="0" borderId="0" xfId="0" applyFont="1" applyAlignment="1">
      <alignment vertical="center" wrapText="1"/>
    </xf>
    <xf numFmtId="0" fontId="2" fillId="0" borderId="1" xfId="0" applyFont="1" applyBorder="1" applyAlignment="1">
      <alignment horizontal="left"/>
    </xf>
    <xf numFmtId="0" fontId="14" fillId="0" borderId="0" xfId="0" applyFont="1" applyAlignment="1">
      <alignment horizontal="justify" vertical="center"/>
    </xf>
    <xf numFmtId="0" fontId="0" fillId="0" borderId="1" xfId="0" applyBorder="1" applyAlignment="1">
      <alignment wrapText="1"/>
    </xf>
    <xf numFmtId="165" fontId="2" fillId="0" borderId="0" xfId="0" applyNumberFormat="1" applyFont="1"/>
    <xf numFmtId="4" fontId="3" fillId="0" borderId="0" xfId="0" applyNumberFormat="1" applyFont="1" applyAlignment="1">
      <alignment horizontal="right" vertical="center" wrapText="1"/>
    </xf>
    <xf numFmtId="4" fontId="3" fillId="0" borderId="0" xfId="0" applyNumberFormat="1" applyFont="1" applyAlignment="1">
      <alignment horizontal="right"/>
    </xf>
    <xf numFmtId="0" fontId="2" fillId="0" borderId="3" xfId="0" applyFont="1" applyBorder="1" applyAlignment="1">
      <alignment wrapText="1"/>
    </xf>
    <xf numFmtId="0" fontId="2" fillId="0" borderId="3" xfId="0" applyFont="1" applyBorder="1" applyAlignment="1">
      <alignment horizontal="center" vertical="top" wrapText="1"/>
    </xf>
    <xf numFmtId="4" fontId="2" fillId="0" borderId="3" xfId="0" applyNumberFormat="1" applyFont="1" applyBorder="1" applyAlignment="1">
      <alignment wrapText="1"/>
    </xf>
    <xf numFmtId="2" fontId="2" fillId="0" borderId="0" xfId="0" applyNumberFormat="1" applyFont="1" applyAlignment="1">
      <alignment horizontal="right" wrapText="1"/>
    </xf>
    <xf numFmtId="0" fontId="2" fillId="0" borderId="10" xfId="0" applyFont="1" applyBorder="1"/>
    <xf numFmtId="0" fontId="2" fillId="0" borderId="0" xfId="0" applyFont="1" applyAlignment="1">
      <alignment horizontal="right" vertical="center"/>
    </xf>
    <xf numFmtId="165" fontId="3" fillId="0" borderId="0" xfId="0" applyNumberFormat="1" applyFont="1" applyAlignment="1">
      <alignment horizontal="center" vertical="center" wrapText="1"/>
    </xf>
    <xf numFmtId="0" fontId="17" fillId="0" borderId="0" xfId="0" applyFont="1" applyAlignment="1">
      <alignment horizontal="justify" vertical="center"/>
    </xf>
    <xf numFmtId="0" fontId="5" fillId="0" borderId="1" xfId="0" applyFont="1" applyBorder="1" applyAlignment="1">
      <alignment horizontal="center" vertical="center" wrapText="1"/>
    </xf>
    <xf numFmtId="0" fontId="0" fillId="0" borderId="9" xfId="0" applyBorder="1"/>
    <xf numFmtId="0" fontId="11" fillId="0" borderId="8" xfId="0" applyFont="1" applyBorder="1" applyAlignment="1">
      <alignment horizontal="right"/>
    </xf>
    <xf numFmtId="165" fontId="3" fillId="0" borderId="2" xfId="1" applyFont="1" applyBorder="1" applyAlignment="1">
      <alignment horizontal="right" vertical="top" wrapText="1"/>
    </xf>
    <xf numFmtId="165" fontId="3" fillId="0" borderId="1" xfId="0" applyNumberFormat="1" applyFont="1" applyBorder="1" applyAlignment="1">
      <alignment horizontal="right" vertical="top" wrapText="1"/>
    </xf>
    <xf numFmtId="2" fontId="5" fillId="0" borderId="9" xfId="0" applyNumberFormat="1" applyFont="1" applyBorder="1"/>
    <xf numFmtId="0" fontId="8" fillId="0" borderId="0" xfId="0" applyFont="1" applyAlignment="1">
      <alignment vertical="top"/>
    </xf>
    <xf numFmtId="0" fontId="2" fillId="0" borderId="0" xfId="0" applyFont="1" applyAlignment="1">
      <alignment vertical="top"/>
    </xf>
    <xf numFmtId="0" fontId="2" fillId="0" borderId="0" xfId="0" applyFont="1" applyAlignment="1">
      <alignment horizontal="right" vertical="top"/>
    </xf>
    <xf numFmtId="0" fontId="0" fillId="0" borderId="0" xfId="0" applyAlignment="1">
      <alignment vertical="top"/>
    </xf>
    <xf numFmtId="0" fontId="23" fillId="0" borderId="0" xfId="0" applyFont="1" applyAlignment="1">
      <alignment horizontal="center" vertical="center"/>
    </xf>
    <xf numFmtId="0" fontId="7" fillId="0" borderId="1" xfId="0" applyFont="1" applyBorder="1" applyAlignment="1">
      <alignment horizontal="right"/>
    </xf>
    <xf numFmtId="0" fontId="12" fillId="3" borderId="1" xfId="0" applyFont="1" applyFill="1" applyBorder="1" applyAlignment="1">
      <alignment wrapText="1"/>
    </xf>
    <xf numFmtId="4" fontId="2" fillId="0" borderId="1" xfId="0" applyNumberFormat="1" applyFont="1" applyBorder="1" applyAlignment="1">
      <alignment horizontal="right"/>
    </xf>
    <xf numFmtId="4" fontId="7" fillId="0" borderId="1" xfId="0" applyNumberFormat="1" applyFont="1" applyBorder="1" applyAlignment="1">
      <alignment horizontal="center" wrapText="1"/>
    </xf>
    <xf numFmtId="0" fontId="7" fillId="4" borderId="1" xfId="0" applyFont="1" applyFill="1" applyBorder="1" applyAlignment="1">
      <alignment horizontal="left" vertical="top" wrapText="1"/>
    </xf>
    <xf numFmtId="4" fontId="7" fillId="4" borderId="1" xfId="0" applyNumberFormat="1" applyFont="1" applyFill="1" applyBorder="1" applyAlignment="1">
      <alignment horizontal="right" vertical="top" wrapText="1"/>
    </xf>
    <xf numFmtId="0" fontId="0" fillId="5" borderId="1" xfId="0" applyFill="1" applyBorder="1"/>
    <xf numFmtId="0" fontId="3" fillId="5" borderId="1" xfId="0" applyFont="1" applyFill="1" applyBorder="1" applyAlignment="1">
      <alignment wrapText="1"/>
    </xf>
    <xf numFmtId="0" fontId="2" fillId="5" borderId="1" xfId="0" applyFont="1" applyFill="1" applyBorder="1" applyAlignment="1">
      <alignment wrapText="1"/>
    </xf>
    <xf numFmtId="0" fontId="2" fillId="5" borderId="1" xfId="0" applyFont="1" applyFill="1" applyBorder="1"/>
    <xf numFmtId="4" fontId="2" fillId="5" borderId="1" xfId="0" applyNumberFormat="1" applyFont="1" applyFill="1" applyBorder="1"/>
    <xf numFmtId="0" fontId="0" fillId="5" borderId="0" xfId="0" applyFill="1"/>
    <xf numFmtId="165" fontId="0" fillId="0" borderId="0" xfId="1" applyFont="1" applyBorder="1"/>
    <xf numFmtId="0" fontId="5" fillId="6" borderId="1" xfId="0" applyFont="1" applyFill="1" applyBorder="1"/>
    <xf numFmtId="0" fontId="3" fillId="6" borderId="1" xfId="0" applyFont="1" applyFill="1" applyBorder="1" applyAlignment="1">
      <alignment wrapText="1"/>
    </xf>
    <xf numFmtId="0" fontId="3" fillId="6" borderId="1" xfId="0" applyFont="1" applyFill="1" applyBorder="1"/>
    <xf numFmtId="4" fontId="3" fillId="6" borderId="1" xfId="0" applyNumberFormat="1" applyFont="1" applyFill="1" applyBorder="1"/>
    <xf numFmtId="4" fontId="3" fillId="6" borderId="1" xfId="0" applyNumberFormat="1" applyFont="1" applyFill="1" applyBorder="1" applyAlignment="1">
      <alignment wrapText="1"/>
    </xf>
    <xf numFmtId="0" fontId="0" fillId="6" borderId="1" xfId="0" applyFill="1" applyBorder="1"/>
    <xf numFmtId="4" fontId="2" fillId="0" borderId="1" xfId="1" applyNumberFormat="1" applyFont="1" applyFill="1" applyBorder="1" applyAlignment="1">
      <alignment horizontal="right" vertical="top" wrapText="1"/>
    </xf>
    <xf numFmtId="4" fontId="18" fillId="0" borderId="1" xfId="0" applyNumberFormat="1" applyFont="1" applyBorder="1" applyAlignment="1">
      <alignment horizontal="right" vertical="top" wrapText="1"/>
    </xf>
    <xf numFmtId="0" fontId="3" fillId="0" borderId="2" xfId="0" applyFont="1" applyBorder="1" applyAlignment="1">
      <alignment vertical="top" wrapText="1"/>
    </xf>
    <xf numFmtId="4" fontId="3" fillId="0" borderId="2"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0" fontId="5" fillId="0" borderId="2" xfId="0" applyFont="1" applyBorder="1"/>
    <xf numFmtId="0" fontId="2" fillId="0" borderId="2" xfId="0" applyFont="1" applyBorder="1" applyAlignment="1">
      <alignment vertical="top" wrapText="1"/>
    </xf>
    <xf numFmtId="0" fontId="2" fillId="0" borderId="2" xfId="0" applyFont="1" applyBorder="1" applyAlignment="1">
      <alignment horizontal="center" wrapText="1"/>
    </xf>
    <xf numFmtId="4" fontId="2" fillId="0" borderId="2" xfId="0" applyNumberFormat="1" applyFont="1" applyBorder="1" applyAlignment="1">
      <alignment horizontal="right" vertical="top" wrapText="1"/>
    </xf>
    <xf numFmtId="4" fontId="2" fillId="0" borderId="0" xfId="0" applyNumberFormat="1" applyFont="1" applyAlignment="1">
      <alignment horizontal="right" vertical="top" wrapText="1"/>
    </xf>
    <xf numFmtId="0" fontId="3" fillId="0" borderId="1" xfId="0" applyFont="1" applyBorder="1" applyAlignment="1">
      <alignment vertical="top" wrapText="1"/>
    </xf>
    <xf numFmtId="0" fontId="2" fillId="0" borderId="0" xfId="0" applyFont="1" applyAlignment="1">
      <alignment horizontal="center" wrapText="1"/>
    </xf>
    <xf numFmtId="4" fontId="2" fillId="0" borderId="0" xfId="0" applyNumberFormat="1" applyFont="1" applyAlignment="1">
      <alignment horizontal="right" wrapText="1"/>
    </xf>
    <xf numFmtId="164" fontId="2" fillId="0" borderId="1" xfId="0" applyNumberFormat="1" applyFont="1" applyBorder="1" applyAlignment="1">
      <alignment horizontal="right" wrapText="1"/>
    </xf>
    <xf numFmtId="165" fontId="3" fillId="0" borderId="2" xfId="1" applyFont="1" applyBorder="1" applyAlignment="1">
      <alignment horizontal="right" wrapText="1"/>
    </xf>
    <xf numFmtId="164" fontId="2" fillId="0" borderId="2" xfId="0" applyNumberFormat="1" applyFont="1" applyBorder="1" applyAlignment="1">
      <alignment horizontal="right" wrapText="1"/>
    </xf>
    <xf numFmtId="2" fontId="7" fillId="0" borderId="9" xfId="0" applyNumberFormat="1" applyFont="1" applyBorder="1" applyAlignment="1">
      <alignment horizontal="right"/>
    </xf>
    <xf numFmtId="0" fontId="5" fillId="0" borderId="2" xfId="0" applyFont="1" applyBorder="1" applyAlignment="1">
      <alignment horizontal="center"/>
    </xf>
    <xf numFmtId="165" fontId="2" fillId="0" borderId="2" xfId="1" applyFont="1" applyBorder="1" applyAlignment="1">
      <alignment horizontal="right" wrapText="1"/>
    </xf>
    <xf numFmtId="0" fontId="7" fillId="0" borderId="1" xfId="0" applyFont="1" applyBorder="1" applyAlignment="1">
      <alignment horizontal="left" wrapText="1"/>
    </xf>
    <xf numFmtId="0" fontId="25" fillId="0" borderId="1" xfId="0" applyFont="1" applyBorder="1" applyAlignment="1">
      <alignment horizontal="left"/>
    </xf>
    <xf numFmtId="4" fontId="25" fillId="0" borderId="1" xfId="0" applyNumberFormat="1" applyFont="1" applyBorder="1"/>
    <xf numFmtId="0" fontId="0" fillId="0" borderId="9" xfId="0" applyBorder="1" applyAlignment="1">
      <alignment horizontal="left" vertical="center" wrapText="1"/>
    </xf>
    <xf numFmtId="4" fontId="3" fillId="0" borderId="1" xfId="0" applyNumberFormat="1" applyFont="1" applyBorder="1" applyAlignment="1">
      <alignment horizontal="center" vertical="top" wrapText="1"/>
    </xf>
    <xf numFmtId="0" fontId="7" fillId="0" borderId="2" xfId="0" applyFont="1" applyBorder="1" applyAlignment="1">
      <alignment wrapText="1"/>
    </xf>
    <xf numFmtId="0" fontId="2" fillId="0" borderId="0" xfId="0" applyFont="1" applyAlignment="1">
      <alignment horizontal="left" vertical="top" wrapText="1"/>
    </xf>
    <xf numFmtId="0" fontId="3" fillId="0" borderId="0" xfId="0" applyFont="1" applyAlignment="1">
      <alignment horizontal="center" vertical="center"/>
    </xf>
    <xf numFmtId="0" fontId="2" fillId="0" borderId="11" xfId="0" applyFont="1" applyBorder="1" applyAlignment="1">
      <alignment vertical="top" wrapText="1"/>
    </xf>
    <xf numFmtId="0" fontId="7" fillId="0" borderId="8" xfId="0" applyFont="1" applyBorder="1" applyAlignment="1">
      <alignment horizontal="right" vertical="top" wrapText="1"/>
    </xf>
    <xf numFmtId="0" fontId="7" fillId="0" borderId="11" xfId="0" applyFont="1" applyBorder="1" applyAlignment="1">
      <alignment vertical="top" wrapText="1"/>
    </xf>
    <xf numFmtId="0" fontId="7" fillId="0" borderId="9" xfId="0" applyFont="1" applyBorder="1" applyAlignment="1">
      <alignment vertical="top" wrapText="1"/>
    </xf>
    <xf numFmtId="3" fontId="2" fillId="0" borderId="0" xfId="0" applyNumberFormat="1" applyFont="1" applyAlignment="1">
      <alignment horizontal="right" wrapText="1"/>
    </xf>
    <xf numFmtId="0" fontId="0" fillId="4" borderId="1" xfId="0" applyFill="1" applyBorder="1"/>
    <xf numFmtId="0" fontId="2" fillId="4" borderId="1" xfId="0" applyFont="1" applyFill="1" applyBorder="1"/>
    <xf numFmtId="4" fontId="3" fillId="4" borderId="1" xfId="0" applyNumberFormat="1" applyFont="1" applyFill="1" applyBorder="1"/>
    <xf numFmtId="4" fontId="2" fillId="4" borderId="1" xfId="0" applyNumberFormat="1" applyFont="1" applyFill="1" applyBorder="1"/>
    <xf numFmtId="0" fontId="3" fillId="4" borderId="1" xfId="0" applyFont="1" applyFill="1" applyBorder="1" applyAlignment="1">
      <alignment horizontal="left"/>
    </xf>
    <xf numFmtId="164" fontId="3" fillId="0" borderId="2" xfId="0" applyNumberFormat="1" applyFont="1" applyBorder="1" applyAlignment="1">
      <alignment horizontal="right" wrapText="1"/>
    </xf>
    <xf numFmtId="165" fontId="3" fillId="0" borderId="0" xfId="0" applyNumberFormat="1" applyFont="1" applyAlignment="1">
      <alignment horizontal="left" vertical="top" wrapText="1"/>
    </xf>
    <xf numFmtId="0" fontId="11" fillId="0" borderId="0" xfId="0" applyFont="1"/>
    <xf numFmtId="0" fontId="7" fillId="0" borderId="0" xfId="0" applyFont="1" applyAlignment="1">
      <alignment horizontal="right" wrapText="1"/>
    </xf>
    <xf numFmtId="0" fontId="7" fillId="0" borderId="0" xfId="0" applyFont="1" applyAlignment="1">
      <alignment wrapText="1"/>
    </xf>
    <xf numFmtId="2" fontId="7" fillId="0" borderId="0" xfId="0" applyNumberFormat="1" applyFont="1" applyAlignment="1">
      <alignment wrapText="1"/>
    </xf>
    <xf numFmtId="165" fontId="3"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xf numFmtId="0" fontId="0" fillId="0" borderId="0" xfId="0" applyAlignment="1">
      <alignment horizontal="center"/>
    </xf>
    <xf numFmtId="0" fontId="0" fillId="0" borderId="0" xfId="0" applyAlignment="1">
      <alignment horizontal="left" wrapText="1"/>
    </xf>
    <xf numFmtId="49" fontId="18" fillId="0" borderId="0" xfId="0" applyNumberFormat="1"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10" xfId="0" applyFont="1" applyBorder="1" applyAlignment="1">
      <alignment horizontal="left" wrapText="1"/>
    </xf>
    <xf numFmtId="0" fontId="7" fillId="0" borderId="11" xfId="0" applyFont="1" applyBorder="1" applyAlignment="1">
      <alignment horizontal="right" wrapText="1"/>
    </xf>
    <xf numFmtId="0" fontId="7" fillId="0" borderId="9" xfId="0" applyFont="1" applyBorder="1" applyAlignment="1">
      <alignment horizontal="right" wrapText="1"/>
    </xf>
    <xf numFmtId="0" fontId="3" fillId="0" borderId="0" xfId="0" applyFont="1" applyAlignment="1">
      <alignment horizontal="center"/>
    </xf>
    <xf numFmtId="0" fontId="2" fillId="0" borderId="0" xfId="0" applyFont="1" applyAlignment="1">
      <alignment horizontal="left"/>
    </xf>
    <xf numFmtId="0" fontId="7" fillId="0" borderId="8" xfId="0" applyFont="1" applyBorder="1" applyAlignment="1">
      <alignment horizontal="center" wrapText="1"/>
    </xf>
    <xf numFmtId="0" fontId="7" fillId="0" borderId="11" xfId="0" applyFont="1" applyBorder="1" applyAlignment="1">
      <alignment horizontal="center" wrapText="1"/>
    </xf>
    <xf numFmtId="0" fontId="7" fillId="0" borderId="9" xfId="0" applyFont="1" applyBorder="1" applyAlignment="1">
      <alignment horizontal="center" wrapText="1"/>
    </xf>
    <xf numFmtId="0" fontId="3" fillId="0" borderId="8" xfId="0" applyFont="1" applyBorder="1" applyAlignment="1">
      <alignment horizontal="left"/>
    </xf>
    <xf numFmtId="0" fontId="3" fillId="0" borderId="9" xfId="0" applyFont="1" applyBorder="1" applyAlignment="1">
      <alignment horizontal="left"/>
    </xf>
    <xf numFmtId="0" fontId="2" fillId="0" borderId="0" xfId="0" applyFont="1" applyAlignment="1">
      <alignment horizontal="left" vertical="top" wrapText="1"/>
    </xf>
    <xf numFmtId="0" fontId="0" fillId="0" borderId="0" xfId="0" applyAlignment="1">
      <alignment horizontal="center"/>
    </xf>
    <xf numFmtId="0" fontId="14" fillId="0" borderId="10" xfId="0" applyFont="1" applyBorder="1" applyAlignment="1">
      <alignment horizontal="left" vertical="top" wrapText="1"/>
    </xf>
    <xf numFmtId="0" fontId="14" fillId="0" borderId="0" xfId="0" applyFont="1" applyAlignment="1">
      <alignment horizontal="left" vertical="top" wrapText="1"/>
    </xf>
    <xf numFmtId="0" fontId="7" fillId="0" borderId="1" xfId="0" applyFont="1" applyBorder="1" applyAlignment="1">
      <alignment horizontal="center" wrapText="1"/>
    </xf>
    <xf numFmtId="0" fontId="3" fillId="0" borderId="0" xfId="0" applyFont="1" applyAlignment="1">
      <alignment horizontal="center" vertical="top" wrapText="1"/>
    </xf>
    <xf numFmtId="0" fontId="0" fillId="0" borderId="12" xfId="0" applyBorder="1" applyAlignment="1">
      <alignment horizontal="left" wrapText="1"/>
    </xf>
    <xf numFmtId="0" fontId="7" fillId="4" borderId="1" xfId="0" applyFont="1" applyFill="1" applyBorder="1" applyAlignment="1">
      <alignment horizontal="left"/>
    </xf>
    <xf numFmtId="0" fontId="6" fillId="0" borderId="0" xfId="0" applyFont="1" applyAlignment="1">
      <alignment horizontal="left" vertical="center" wrapText="1"/>
    </xf>
    <xf numFmtId="0" fontId="4" fillId="0" borderId="0" xfId="0" applyFont="1" applyAlignment="1">
      <alignment horizontal="center" vertical="center" wrapText="1"/>
    </xf>
    <xf numFmtId="0" fontId="12" fillId="0" borderId="1" xfId="0" applyFont="1" applyBorder="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center" wrapText="1"/>
    </xf>
    <xf numFmtId="0" fontId="7" fillId="0" borderId="11" xfId="0" applyFont="1" applyBorder="1" applyAlignment="1">
      <alignment horizontal="right"/>
    </xf>
    <xf numFmtId="0" fontId="3" fillId="0" borderId="0" xfId="0" applyFont="1" applyAlignment="1">
      <alignment horizontal="center" vertical="center"/>
    </xf>
    <xf numFmtId="0" fontId="3" fillId="0" borderId="8" xfId="0" applyFont="1" applyBorder="1" applyAlignment="1">
      <alignment horizontal="center" wrapText="1"/>
    </xf>
    <xf numFmtId="0" fontId="3" fillId="0" borderId="9" xfId="0" applyFont="1" applyBorder="1" applyAlignment="1">
      <alignment horizontal="center" wrapText="1"/>
    </xf>
    <xf numFmtId="0" fontId="2" fillId="0" borderId="0" xfId="0" applyFont="1" applyAlignment="1">
      <alignment horizontal="left" wrapText="1"/>
    </xf>
    <xf numFmtId="0" fontId="0" fillId="0" borderId="0" xfId="0" applyAlignment="1">
      <alignment horizontal="left"/>
    </xf>
    <xf numFmtId="0" fontId="0" fillId="0" borderId="12" xfId="0" applyBorder="1" applyAlignment="1">
      <alignment horizontal="left" vertical="top" wrapText="1"/>
    </xf>
    <xf numFmtId="0" fontId="2" fillId="0" borderId="10" xfId="0" applyFont="1" applyBorder="1" applyAlignment="1">
      <alignment horizontal="left" vertical="top" wrapText="1"/>
    </xf>
    <xf numFmtId="0" fontId="5" fillId="0" borderId="0" xfId="0" applyFont="1" applyAlignment="1">
      <alignment horizontal="center"/>
    </xf>
    <xf numFmtId="0" fontId="5" fillId="0" borderId="0" xfId="0" applyFont="1" applyAlignment="1">
      <alignment horizontal="center" wrapText="1"/>
    </xf>
    <xf numFmtId="49" fontId="16" fillId="0" borderId="0" xfId="2" applyNumberFormat="1" applyFont="1" applyAlignment="1">
      <alignment horizontal="center" vertical="center" wrapText="1"/>
    </xf>
    <xf numFmtId="0" fontId="18" fillId="0" borderId="10" xfId="2" applyFont="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horizontal="left"/>
    </xf>
    <xf numFmtId="0" fontId="2" fillId="0" borderId="0" xfId="0" applyFont="1" applyAlignment="1">
      <alignment horizontal="center"/>
    </xf>
    <xf numFmtId="0" fontId="17" fillId="0" borderId="10" xfId="0" applyFont="1" applyBorder="1" applyAlignment="1">
      <alignment horizontal="left" vertical="center" wrapText="1"/>
    </xf>
    <xf numFmtId="0" fontId="5" fillId="0" borderId="8" xfId="0" applyFont="1" applyBorder="1" applyAlignment="1">
      <alignment horizontal="center" vertical="top" wrapText="1"/>
    </xf>
    <xf numFmtId="0" fontId="5" fillId="0" borderId="11" xfId="0" applyFont="1" applyBorder="1" applyAlignment="1">
      <alignment horizontal="center" vertical="top" wrapText="1"/>
    </xf>
    <xf numFmtId="0" fontId="5" fillId="0" borderId="9" xfId="0" applyFont="1" applyBorder="1" applyAlignment="1">
      <alignment horizontal="center" vertical="top" wrapText="1"/>
    </xf>
    <xf numFmtId="0" fontId="13" fillId="0" borderId="0" xfId="0" applyFont="1" applyAlignment="1">
      <alignment horizontal="left" vertical="center" wrapText="1"/>
    </xf>
    <xf numFmtId="0" fontId="0" fillId="0" borderId="0" xfId="0" applyAlignment="1">
      <alignment horizontal="left" vertical="top" wrapText="1"/>
    </xf>
    <xf numFmtId="0" fontId="3" fillId="0" borderId="8" xfId="0" applyFont="1" applyBorder="1" applyAlignment="1">
      <alignment horizontal="center" vertical="top" wrapText="1"/>
    </xf>
    <xf numFmtId="0" fontId="3" fillId="0" borderId="11" xfId="0" applyFont="1" applyBorder="1" applyAlignment="1">
      <alignment horizontal="center" vertical="top" wrapText="1"/>
    </xf>
    <xf numFmtId="0" fontId="3" fillId="0" borderId="9" xfId="0" applyFont="1" applyBorder="1" applyAlignment="1">
      <alignment horizontal="center" vertical="top" wrapText="1"/>
    </xf>
    <xf numFmtId="0" fontId="22" fillId="0" borderId="0" xfId="0" applyFont="1" applyAlignment="1">
      <alignment horizontal="left" vertical="top" wrapText="1"/>
    </xf>
  </cellXfs>
  <cellStyles count="3">
    <cellStyle name="Гіперпосилання" xfId="2" builtinId="8"/>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decentralization.gov.ua/gromada/1726" TargetMode="External"/><Relationship Id="rId1" Type="http://schemas.openxmlformats.org/officeDocument/2006/relationships/hyperlink" Target="https://decentralization.gov.ua/gromada/1726"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view="pageBreakPreview" topLeftCell="A9" zoomScale="60" zoomScaleNormal="100" workbookViewId="0">
      <selection activeCell="F3" sqref="F3"/>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80" customWidth="1"/>
    <col min="6" max="6" width="16.85546875" customWidth="1"/>
    <col min="7" max="7" width="14.7109375" customWidth="1"/>
    <col min="9" max="9" width="28.28515625" customWidth="1"/>
  </cols>
  <sheetData>
    <row r="1" spans="1:7" ht="15.75" x14ac:dyDescent="0.25">
      <c r="G1" s="1" t="s">
        <v>346</v>
      </c>
    </row>
    <row r="2" spans="1:7" ht="15.75" x14ac:dyDescent="0.25">
      <c r="F2" t="s">
        <v>553</v>
      </c>
      <c r="G2" s="1"/>
    </row>
    <row r="3" spans="1:7" ht="15.75" x14ac:dyDescent="0.25">
      <c r="B3" s="1"/>
      <c r="C3" s="1"/>
      <c r="D3" s="1"/>
      <c r="E3" s="181"/>
      <c r="F3" t="s">
        <v>555</v>
      </c>
      <c r="G3" s="1"/>
    </row>
    <row r="4" spans="1:7" ht="15.75" x14ac:dyDescent="0.25">
      <c r="A4" s="295" t="s">
        <v>401</v>
      </c>
      <c r="B4" s="295"/>
      <c r="C4" s="295"/>
      <c r="D4" s="295"/>
      <c r="E4" s="295"/>
      <c r="F4" s="295"/>
      <c r="G4" s="295"/>
    </row>
    <row r="5" spans="1:7" ht="30" customHeight="1" x14ac:dyDescent="0.25">
      <c r="A5" s="294" t="s">
        <v>345</v>
      </c>
      <c r="B5" s="294"/>
      <c r="C5" s="294"/>
      <c r="D5" s="294"/>
      <c r="E5" s="294"/>
      <c r="F5" s="294"/>
      <c r="G5" s="294"/>
    </row>
    <row r="6" spans="1:7" ht="258" customHeight="1" x14ac:dyDescent="0.25">
      <c r="A6" s="292" t="s">
        <v>344</v>
      </c>
      <c r="B6" s="292"/>
      <c r="C6" s="292"/>
      <c r="D6" s="292"/>
      <c r="E6" s="292"/>
      <c r="F6" s="292"/>
      <c r="G6" s="292"/>
    </row>
    <row r="7" spans="1:7" ht="15.75" customHeight="1" x14ac:dyDescent="0.25">
      <c r="A7" s="296" t="s">
        <v>343</v>
      </c>
      <c r="B7" s="296"/>
      <c r="C7" s="296"/>
      <c r="D7" s="296"/>
      <c r="E7" s="189"/>
      <c r="F7" s="188">
        <f>D17</f>
        <v>2430000</v>
      </c>
      <c r="G7" s="187"/>
    </row>
    <row r="8" spans="1:7" ht="58.5" customHeight="1" x14ac:dyDescent="0.25">
      <c r="A8" s="105" t="s">
        <v>67</v>
      </c>
      <c r="B8" s="11" t="s">
        <v>342</v>
      </c>
      <c r="C8" s="11" t="s">
        <v>21</v>
      </c>
      <c r="D8" s="11" t="s">
        <v>1</v>
      </c>
      <c r="E8" s="186" t="s">
        <v>21</v>
      </c>
      <c r="F8" s="11" t="s">
        <v>22</v>
      </c>
      <c r="G8" s="11" t="s">
        <v>15</v>
      </c>
    </row>
    <row r="9" spans="1:7" ht="77.25" x14ac:dyDescent="0.25">
      <c r="A9" s="47">
        <v>813242</v>
      </c>
      <c r="B9" s="185" t="s">
        <v>341</v>
      </c>
      <c r="C9" s="14">
        <v>150</v>
      </c>
      <c r="D9" s="9">
        <v>800000</v>
      </c>
      <c r="E9" s="183">
        <v>127</v>
      </c>
      <c r="F9" s="7">
        <v>631000</v>
      </c>
      <c r="G9" s="20">
        <f t="shared" ref="G9:G17" si="0">D9-F9</f>
        <v>169000</v>
      </c>
    </row>
    <row r="10" spans="1:7" ht="87.6" customHeight="1" x14ac:dyDescent="0.25">
      <c r="A10" s="47">
        <v>813242</v>
      </c>
      <c r="B10" s="185" t="s">
        <v>340</v>
      </c>
      <c r="C10" s="14">
        <v>10</v>
      </c>
      <c r="D10" s="9">
        <v>500000</v>
      </c>
      <c r="E10" s="183">
        <v>4</v>
      </c>
      <c r="F10" s="7">
        <f>4*50000</f>
        <v>200000</v>
      </c>
      <c r="G10" s="20">
        <f t="shared" si="0"/>
        <v>300000</v>
      </c>
    </row>
    <row r="11" spans="1:7" ht="75.599999999999994" customHeight="1" x14ac:dyDescent="0.25">
      <c r="A11" s="47">
        <v>813242</v>
      </c>
      <c r="B11" s="185" t="s">
        <v>339</v>
      </c>
      <c r="C11" s="14">
        <v>10</v>
      </c>
      <c r="D11" s="9">
        <v>50000</v>
      </c>
      <c r="E11" s="183">
        <v>5</v>
      </c>
      <c r="F11" s="7">
        <f>5*5000</f>
        <v>25000</v>
      </c>
      <c r="G11" s="20">
        <f t="shared" si="0"/>
        <v>25000</v>
      </c>
    </row>
    <row r="12" spans="1:7" ht="93" customHeight="1" x14ac:dyDescent="0.25">
      <c r="A12" s="47">
        <v>813242</v>
      </c>
      <c r="B12" s="185" t="s">
        <v>338</v>
      </c>
      <c r="C12" s="14">
        <v>5</v>
      </c>
      <c r="D12" s="9">
        <v>150000</v>
      </c>
      <c r="E12" s="183">
        <v>7</v>
      </c>
      <c r="F12" s="7">
        <f>7*15000</f>
        <v>105000</v>
      </c>
      <c r="G12" s="20">
        <f t="shared" si="0"/>
        <v>45000</v>
      </c>
    </row>
    <row r="13" spans="1:7" ht="62.45" customHeight="1" x14ac:dyDescent="0.25">
      <c r="A13" s="47">
        <v>813242</v>
      </c>
      <c r="B13" s="184" t="s">
        <v>337</v>
      </c>
      <c r="C13" s="14">
        <v>310</v>
      </c>
      <c r="D13" s="9">
        <v>930000</v>
      </c>
      <c r="E13" s="183">
        <v>288</v>
      </c>
      <c r="F13" s="7">
        <f>288*3000</f>
        <v>864000</v>
      </c>
      <c r="G13" s="20">
        <f t="shared" si="0"/>
        <v>66000</v>
      </c>
    </row>
    <row r="14" spans="1:7" ht="31.9" hidden="1" customHeight="1" x14ac:dyDescent="0.35">
      <c r="A14" s="47"/>
      <c r="B14" s="3"/>
      <c r="C14" s="14"/>
      <c r="D14" s="9"/>
      <c r="E14" s="183"/>
      <c r="F14" s="7"/>
      <c r="G14" s="10">
        <f t="shared" si="0"/>
        <v>0</v>
      </c>
    </row>
    <row r="15" spans="1:7" ht="15.6" hidden="1" x14ac:dyDescent="0.35">
      <c r="A15" s="47"/>
      <c r="B15" s="3"/>
      <c r="C15" s="14"/>
      <c r="D15" s="9"/>
      <c r="E15" s="183"/>
      <c r="F15" s="7"/>
      <c r="G15" s="10">
        <f t="shared" si="0"/>
        <v>0</v>
      </c>
    </row>
    <row r="16" spans="1:7" ht="15.6" hidden="1" x14ac:dyDescent="0.35">
      <c r="A16" s="47"/>
      <c r="B16" s="3"/>
      <c r="C16" s="14"/>
      <c r="D16" s="9"/>
      <c r="E16" s="183"/>
      <c r="F16" s="7"/>
      <c r="G16" s="10">
        <f t="shared" si="0"/>
        <v>0</v>
      </c>
    </row>
    <row r="17" spans="1:7" ht="15.75" x14ac:dyDescent="0.25">
      <c r="A17" s="47"/>
      <c r="B17" s="5" t="s">
        <v>5</v>
      </c>
      <c r="C17" s="5"/>
      <c r="D17" s="8">
        <f>SUM(D9:D16)</f>
        <v>2430000</v>
      </c>
      <c r="E17" s="182"/>
      <c r="F17" s="8">
        <f>SUM(F9:F16)</f>
        <v>1825000</v>
      </c>
      <c r="G17" s="20">
        <f t="shared" si="0"/>
        <v>605000</v>
      </c>
    </row>
    <row r="18" spans="1:7" ht="15.75" x14ac:dyDescent="0.25">
      <c r="A18" s="73"/>
      <c r="B18" s="297" t="s">
        <v>91</v>
      </c>
      <c r="C18" s="297"/>
      <c r="D18" s="297"/>
      <c r="E18" s="298"/>
      <c r="F18" s="86">
        <f>F17/D17*100</f>
        <v>75.102880658436206</v>
      </c>
      <c r="G18" s="69" t="s">
        <v>90</v>
      </c>
    </row>
    <row r="19" spans="1:7" s="13" customFormat="1" ht="26.25" customHeight="1" x14ac:dyDescent="0.25">
      <c r="A19" s="293" t="s">
        <v>336</v>
      </c>
      <c r="B19" s="293"/>
      <c r="C19" s="293"/>
      <c r="D19" s="293"/>
      <c r="E19" s="293"/>
      <c r="F19" s="293"/>
      <c r="G19" s="293"/>
    </row>
    <row r="20" spans="1:7" ht="15.75" x14ac:dyDescent="0.25">
      <c r="B20" s="1" t="s">
        <v>550</v>
      </c>
      <c r="C20" s="1"/>
      <c r="D20" s="1"/>
      <c r="E20" s="181" t="s">
        <v>551</v>
      </c>
      <c r="F20" s="1" t="s">
        <v>552</v>
      </c>
      <c r="G20" s="1"/>
    </row>
    <row r="21" spans="1:7" ht="15.75" x14ac:dyDescent="0.25">
      <c r="B21" s="1"/>
      <c r="C21" s="1"/>
      <c r="D21" s="1"/>
      <c r="E21" s="181"/>
      <c r="F21" s="1"/>
      <c r="G21" s="1"/>
    </row>
    <row r="22" spans="1:7" ht="15.75" x14ac:dyDescent="0.25">
      <c r="B22" s="1"/>
      <c r="C22" s="1"/>
      <c r="D22" s="1"/>
      <c r="E22" s="181"/>
      <c r="F22" s="1"/>
      <c r="G22" s="1"/>
    </row>
  </sheetData>
  <mergeCells count="6">
    <mergeCell ref="A6:G6"/>
    <mergeCell ref="A19:G19"/>
    <mergeCell ref="A5:G5"/>
    <mergeCell ref="A4:G4"/>
    <mergeCell ref="A7:D7"/>
    <mergeCell ref="B18:E18"/>
  </mergeCells>
  <pageMargins left="0.39370078740157483" right="0.39370078740157483"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6"/>
  <sheetViews>
    <sheetView view="pageBreakPreview" topLeftCell="A41" zoomScale="60" zoomScaleNormal="100" workbookViewId="0">
      <selection activeCell="F2" sqref="F2:G3"/>
    </sheetView>
  </sheetViews>
  <sheetFormatPr defaultRowHeight="15.75" x14ac:dyDescent="0.25"/>
  <cols>
    <col min="1" max="1" width="7.140625" customWidth="1"/>
    <col min="2" max="2" width="31.28515625" style="18" customWidth="1"/>
    <col min="3" max="3" width="8.28515625" style="18" customWidth="1"/>
    <col min="4" max="4" width="5.7109375" style="18" customWidth="1"/>
    <col min="5" max="5" width="13.85546875" style="18" customWidth="1"/>
    <col min="6" max="6" width="13.5703125" style="28" customWidth="1"/>
    <col min="7" max="7" width="18" style="18" customWidth="1"/>
  </cols>
  <sheetData>
    <row r="1" spans="1:7" x14ac:dyDescent="0.25">
      <c r="G1" s="1" t="s">
        <v>14</v>
      </c>
    </row>
    <row r="2" spans="1:7" x14ac:dyDescent="0.25">
      <c r="F2" t="s">
        <v>553</v>
      </c>
      <c r="G2" s="1"/>
    </row>
    <row r="3" spans="1:7" x14ac:dyDescent="0.25">
      <c r="B3" s="1"/>
      <c r="C3" s="1"/>
      <c r="D3" s="1"/>
      <c r="E3" s="1"/>
      <c r="F3" t="s">
        <v>555</v>
      </c>
      <c r="G3" s="1"/>
    </row>
    <row r="4" spans="1:7" x14ac:dyDescent="0.25">
      <c r="A4" s="299" t="s">
        <v>401</v>
      </c>
      <c r="B4" s="299"/>
      <c r="C4" s="299"/>
      <c r="D4" s="299"/>
      <c r="E4" s="299"/>
      <c r="F4" s="299"/>
      <c r="G4" s="299"/>
    </row>
    <row r="5" spans="1:7" ht="33" customHeight="1" x14ac:dyDescent="0.25">
      <c r="A5" s="295" t="s">
        <v>102</v>
      </c>
      <c r="B5" s="295"/>
      <c r="C5" s="295"/>
      <c r="D5" s="295"/>
      <c r="E5" s="295"/>
      <c r="F5" s="295"/>
      <c r="G5" s="295"/>
    </row>
    <row r="6" spans="1:7" ht="105.75" customHeight="1" x14ac:dyDescent="0.25">
      <c r="A6" s="292" t="s">
        <v>129</v>
      </c>
      <c r="B6" s="292"/>
      <c r="C6" s="292"/>
      <c r="D6" s="292"/>
      <c r="E6" s="292"/>
      <c r="F6" s="292"/>
      <c r="G6" s="292"/>
    </row>
    <row r="7" spans="1:7" x14ac:dyDescent="0.25">
      <c r="A7" s="300" t="s">
        <v>82</v>
      </c>
      <c r="B7" s="300"/>
      <c r="C7" s="300"/>
      <c r="D7" s="300"/>
      <c r="E7" s="300"/>
      <c r="F7" s="300"/>
      <c r="G7" s="300"/>
    </row>
    <row r="8" spans="1:7" x14ac:dyDescent="0.25">
      <c r="B8" s="61" t="s">
        <v>83</v>
      </c>
      <c r="C8" s="61"/>
      <c r="D8" s="61"/>
      <c r="E8" s="66">
        <f>F28</f>
        <v>6951538.7899999982</v>
      </c>
      <c r="F8" s="103" t="s">
        <v>87</v>
      </c>
      <c r="G8" s="61"/>
    </row>
    <row r="9" spans="1:7" ht="18.75" customHeight="1" x14ac:dyDescent="0.25">
      <c r="B9" s="62" t="s">
        <v>84</v>
      </c>
      <c r="C9" s="58"/>
      <c r="D9" s="58"/>
      <c r="E9" s="65">
        <f>F39</f>
        <v>273300</v>
      </c>
      <c r="F9" s="102" t="s">
        <v>87</v>
      </c>
      <c r="G9" s="58"/>
    </row>
    <row r="10" spans="1:7" ht="30.75" customHeight="1" x14ac:dyDescent="0.25">
      <c r="A10" s="63" t="s">
        <v>67</v>
      </c>
      <c r="B10" s="11" t="s">
        <v>85</v>
      </c>
      <c r="C10" s="2" t="s">
        <v>86</v>
      </c>
      <c r="D10" s="2" t="s">
        <v>51</v>
      </c>
      <c r="E10" s="2" t="s">
        <v>23</v>
      </c>
      <c r="F10" s="27" t="s">
        <v>31</v>
      </c>
      <c r="G10" s="2" t="s">
        <v>15</v>
      </c>
    </row>
    <row r="11" spans="1:7" x14ac:dyDescent="0.25">
      <c r="B11" s="301" t="s">
        <v>48</v>
      </c>
      <c r="C11" s="302"/>
      <c r="D11" s="302"/>
      <c r="E11" s="302"/>
      <c r="F11" s="302"/>
      <c r="G11" s="303"/>
    </row>
    <row r="12" spans="1:7" ht="31.5" x14ac:dyDescent="0.25">
      <c r="A12" s="93">
        <v>116013</v>
      </c>
      <c r="B12" s="3" t="s">
        <v>108</v>
      </c>
      <c r="C12" s="3">
        <v>835502</v>
      </c>
      <c r="D12" s="3" t="s">
        <v>110</v>
      </c>
      <c r="E12" s="7">
        <v>6000000</v>
      </c>
      <c r="F12" s="7">
        <v>4606831.8099999996</v>
      </c>
      <c r="G12" s="7">
        <f>E12-F12</f>
        <v>1393168.1900000004</v>
      </c>
    </row>
    <row r="13" spans="1:7" x14ac:dyDescent="0.25">
      <c r="A13" s="47"/>
      <c r="B13" s="3" t="s">
        <v>109</v>
      </c>
      <c r="C13" s="3">
        <v>5310</v>
      </c>
      <c r="D13" s="3" t="s">
        <v>111</v>
      </c>
      <c r="E13" s="7">
        <v>450000</v>
      </c>
      <c r="F13" s="7">
        <v>248352.85</v>
      </c>
      <c r="G13" s="7">
        <f t="shared" ref="G13:G25" si="0">E13-F13</f>
        <v>201647.15</v>
      </c>
    </row>
    <row r="14" spans="1:7" x14ac:dyDescent="0.25">
      <c r="A14" s="47"/>
      <c r="B14" s="3" t="s">
        <v>112</v>
      </c>
      <c r="C14" s="3"/>
      <c r="D14" s="3"/>
      <c r="E14" s="7">
        <v>346667</v>
      </c>
      <c r="F14" s="7"/>
      <c r="G14" s="7">
        <f t="shared" si="0"/>
        <v>346667</v>
      </c>
    </row>
    <row r="15" spans="1:7" ht="63" x14ac:dyDescent="0.25">
      <c r="A15" s="47"/>
      <c r="B15" s="3" t="s">
        <v>113</v>
      </c>
      <c r="C15" s="3">
        <v>1</v>
      </c>
      <c r="D15" s="3" t="s">
        <v>114</v>
      </c>
      <c r="E15" s="7">
        <v>128370</v>
      </c>
      <c r="F15" s="7">
        <v>107153.59</v>
      </c>
      <c r="G15" s="7">
        <f t="shared" si="0"/>
        <v>21216.410000000003</v>
      </c>
    </row>
    <row r="16" spans="1:7" ht="63" x14ac:dyDescent="0.25">
      <c r="A16" s="47"/>
      <c r="B16" s="3" t="s">
        <v>115</v>
      </c>
      <c r="C16" s="3">
        <v>1</v>
      </c>
      <c r="D16" s="3" t="s">
        <v>114</v>
      </c>
      <c r="E16" s="7">
        <v>194453</v>
      </c>
      <c r="F16" s="7">
        <v>140491.38</v>
      </c>
      <c r="G16" s="7">
        <f t="shared" si="0"/>
        <v>53961.619999999995</v>
      </c>
    </row>
    <row r="17" spans="1:7" ht="63" x14ac:dyDescent="0.25">
      <c r="A17" s="47"/>
      <c r="B17" s="3" t="s">
        <v>116</v>
      </c>
      <c r="C17" s="3">
        <v>1</v>
      </c>
      <c r="D17" s="17" t="s">
        <v>114</v>
      </c>
      <c r="E17" s="7">
        <v>199000</v>
      </c>
      <c r="F17" s="7">
        <v>198501.71</v>
      </c>
      <c r="G17" s="7">
        <f t="shared" si="0"/>
        <v>498.29000000000815</v>
      </c>
    </row>
    <row r="18" spans="1:7" ht="47.25" x14ac:dyDescent="0.25">
      <c r="A18" s="47"/>
      <c r="B18" s="3" t="s">
        <v>104</v>
      </c>
      <c r="C18" s="3">
        <v>1</v>
      </c>
      <c r="D18" s="17" t="s">
        <v>114</v>
      </c>
      <c r="E18" s="7">
        <v>199000</v>
      </c>
      <c r="F18" s="7">
        <v>198097.14</v>
      </c>
      <c r="G18" s="7">
        <f t="shared" si="0"/>
        <v>902.85999999998603</v>
      </c>
    </row>
    <row r="19" spans="1:7" ht="48" customHeight="1" x14ac:dyDescent="0.25">
      <c r="A19" s="47"/>
      <c r="B19" s="3" t="s">
        <v>103</v>
      </c>
      <c r="C19" s="3">
        <v>1</v>
      </c>
      <c r="D19" s="17" t="s">
        <v>114</v>
      </c>
      <c r="E19" s="35">
        <v>199000</v>
      </c>
      <c r="F19" s="7">
        <v>198390.1</v>
      </c>
      <c r="G19" s="7">
        <f>E17-F19</f>
        <v>609.89999999999418</v>
      </c>
    </row>
    <row r="20" spans="1:7" ht="31.5" x14ac:dyDescent="0.25">
      <c r="A20" s="47"/>
      <c r="B20" s="3" t="s">
        <v>118</v>
      </c>
      <c r="C20" s="3">
        <v>1</v>
      </c>
      <c r="D20" s="17" t="s">
        <v>114</v>
      </c>
      <c r="E20" s="35">
        <v>199000</v>
      </c>
      <c r="F20" s="7">
        <v>196497.01</v>
      </c>
      <c r="G20" s="7">
        <f t="shared" si="0"/>
        <v>2502.9899999999907</v>
      </c>
    </row>
    <row r="21" spans="1:7" ht="31.5" x14ac:dyDescent="0.25">
      <c r="A21" s="47"/>
      <c r="B21" s="3" t="s">
        <v>106</v>
      </c>
      <c r="C21" s="3">
        <v>1</v>
      </c>
      <c r="D21" s="17" t="s">
        <v>114</v>
      </c>
      <c r="E21" s="35">
        <v>199000</v>
      </c>
      <c r="F21" s="7">
        <v>198764.17</v>
      </c>
      <c r="G21" s="7">
        <f t="shared" si="0"/>
        <v>235.82999999998719</v>
      </c>
    </row>
    <row r="22" spans="1:7" ht="31.5" x14ac:dyDescent="0.25">
      <c r="A22" s="47"/>
      <c r="B22" s="3" t="s">
        <v>107</v>
      </c>
      <c r="C22" s="3">
        <v>1</v>
      </c>
      <c r="D22" s="17" t="s">
        <v>114</v>
      </c>
      <c r="E22" s="35">
        <v>199000</v>
      </c>
      <c r="F22" s="7">
        <v>198072.48</v>
      </c>
      <c r="G22" s="7">
        <f t="shared" si="0"/>
        <v>927.51999999998952</v>
      </c>
    </row>
    <row r="23" spans="1:7" ht="31.5" x14ac:dyDescent="0.25">
      <c r="A23" s="47"/>
      <c r="B23" s="3" t="s">
        <v>105</v>
      </c>
      <c r="C23" s="17">
        <v>2</v>
      </c>
      <c r="D23" s="17" t="s">
        <v>117</v>
      </c>
      <c r="E23" s="35">
        <v>49923</v>
      </c>
      <c r="F23" s="7">
        <v>49923</v>
      </c>
      <c r="G23" s="7">
        <f t="shared" si="0"/>
        <v>0</v>
      </c>
    </row>
    <row r="24" spans="1:7" ht="31.5" x14ac:dyDescent="0.25">
      <c r="A24" s="70"/>
      <c r="B24" s="3" t="s">
        <v>123</v>
      </c>
      <c r="C24" s="67">
        <v>3</v>
      </c>
      <c r="D24" s="31" t="s">
        <v>117</v>
      </c>
      <c r="E24" s="38">
        <v>45000</v>
      </c>
      <c r="F24" s="37"/>
      <c r="G24" s="7">
        <f t="shared" si="0"/>
        <v>45000</v>
      </c>
    </row>
    <row r="25" spans="1:7" x14ac:dyDescent="0.25">
      <c r="A25" s="70"/>
      <c r="B25" s="123" t="s">
        <v>119</v>
      </c>
      <c r="C25" s="67"/>
      <c r="D25" s="31"/>
      <c r="E25" s="38"/>
      <c r="F25" s="37"/>
      <c r="G25" s="7">
        <f t="shared" si="0"/>
        <v>0</v>
      </c>
    </row>
    <row r="26" spans="1:7" x14ac:dyDescent="0.25">
      <c r="A26" s="47"/>
      <c r="B26" s="17" t="s">
        <v>120</v>
      </c>
      <c r="C26" s="99">
        <v>11155</v>
      </c>
      <c r="D26" s="17" t="s">
        <v>121</v>
      </c>
      <c r="E26" s="100">
        <v>648077</v>
      </c>
      <c r="F26" s="22">
        <v>598019.55000000005</v>
      </c>
      <c r="G26" s="7">
        <f>E26-F26-F27</f>
        <v>37613.449999999953</v>
      </c>
    </row>
    <row r="27" spans="1:7" x14ac:dyDescent="0.25">
      <c r="A27" s="71"/>
      <c r="B27" s="3" t="s">
        <v>122</v>
      </c>
      <c r="C27" s="33">
        <v>240</v>
      </c>
      <c r="D27" s="32" t="s">
        <v>121</v>
      </c>
      <c r="E27" s="39"/>
      <c r="F27" s="40">
        <v>12444</v>
      </c>
      <c r="G27" s="7"/>
    </row>
    <row r="28" spans="1:7" x14ac:dyDescent="0.25">
      <c r="A28" s="47"/>
      <c r="B28" s="304" t="s">
        <v>93</v>
      </c>
      <c r="C28" s="305"/>
      <c r="D28" s="17"/>
      <c r="E28" s="41">
        <f>SUM(E12:E27)</f>
        <v>9056490</v>
      </c>
      <c r="F28" s="41">
        <f>SUM(F12:F27)</f>
        <v>6951538.7899999982</v>
      </c>
      <c r="G28" s="41">
        <f>SUM(G12:G27)</f>
        <v>2104951.21</v>
      </c>
    </row>
    <row r="29" spans="1:7" x14ac:dyDescent="0.25">
      <c r="A29" s="301" t="s">
        <v>49</v>
      </c>
      <c r="B29" s="302"/>
      <c r="C29" s="302"/>
      <c r="D29" s="302"/>
      <c r="E29" s="302"/>
      <c r="F29" s="302"/>
      <c r="G29" s="303"/>
    </row>
    <row r="30" spans="1:7" ht="110.25" x14ac:dyDescent="0.25">
      <c r="A30" s="92">
        <v>116013</v>
      </c>
      <c r="B30" s="1" t="s">
        <v>124</v>
      </c>
      <c r="C30" s="17">
        <v>1</v>
      </c>
      <c r="D30" s="17" t="s">
        <v>101</v>
      </c>
      <c r="E30" s="35">
        <v>1132500</v>
      </c>
      <c r="F30" s="35"/>
      <c r="G30" s="35">
        <f>E30-F30</f>
        <v>1132500</v>
      </c>
    </row>
    <row r="31" spans="1:7" ht="94.5" x14ac:dyDescent="0.25">
      <c r="A31" s="91"/>
      <c r="B31" s="3" t="s">
        <v>125</v>
      </c>
      <c r="C31" s="17">
        <v>1</v>
      </c>
      <c r="D31" s="17" t="s">
        <v>101</v>
      </c>
      <c r="E31" s="35">
        <v>594870</v>
      </c>
      <c r="F31" s="35"/>
      <c r="G31" s="35">
        <f t="shared" ref="G31:G37" si="1">E31-F31</f>
        <v>594870</v>
      </c>
    </row>
    <row r="32" spans="1:7" ht="47.25" x14ac:dyDescent="0.25">
      <c r="A32" s="91"/>
      <c r="B32" s="3" t="s">
        <v>126</v>
      </c>
      <c r="C32" s="17">
        <v>1</v>
      </c>
      <c r="D32" s="17" t="s">
        <v>101</v>
      </c>
      <c r="E32" s="35">
        <v>1000000</v>
      </c>
      <c r="F32" s="35"/>
      <c r="G32" s="35">
        <f t="shared" si="1"/>
        <v>1000000</v>
      </c>
    </row>
    <row r="33" spans="1:13" ht="47.25" x14ac:dyDescent="0.25">
      <c r="A33" s="91"/>
      <c r="B33" s="3" t="s">
        <v>127</v>
      </c>
      <c r="C33" s="17">
        <v>1</v>
      </c>
      <c r="D33" s="17" t="s">
        <v>114</v>
      </c>
      <c r="E33" s="35">
        <v>4140500</v>
      </c>
      <c r="F33" s="35"/>
      <c r="G33" s="35">
        <f t="shared" si="1"/>
        <v>4140500</v>
      </c>
    </row>
    <row r="34" spans="1:13" ht="31.5" x14ac:dyDescent="0.25">
      <c r="A34" s="91"/>
      <c r="B34" s="3" t="s">
        <v>128</v>
      </c>
      <c r="C34" s="17">
        <v>6</v>
      </c>
      <c r="D34" s="17" t="s">
        <v>117</v>
      </c>
      <c r="E34" s="35">
        <v>280000</v>
      </c>
      <c r="F34" s="7">
        <v>273300</v>
      </c>
      <c r="G34" s="35">
        <f t="shared" si="1"/>
        <v>6700</v>
      </c>
    </row>
    <row r="35" spans="1:13" x14ac:dyDescent="0.25">
      <c r="A35" s="91"/>
      <c r="B35" s="94" t="s">
        <v>93</v>
      </c>
      <c r="C35" s="95"/>
      <c r="D35" s="96"/>
      <c r="E35" s="97">
        <f>SUM(E30:E34)</f>
        <v>7147870</v>
      </c>
      <c r="F35" s="97">
        <f>SUM(F30:F34)</f>
        <v>273300</v>
      </c>
      <c r="G35" s="97">
        <f>SUM(G30:G34)</f>
        <v>6874570</v>
      </c>
    </row>
    <row r="36" spans="1:13" x14ac:dyDescent="0.25">
      <c r="A36" s="91"/>
      <c r="B36" s="94" t="s">
        <v>399</v>
      </c>
      <c r="C36" s="95"/>
      <c r="D36" s="96"/>
      <c r="E36" s="97">
        <f>E28+E35</f>
        <v>16204360</v>
      </c>
      <c r="F36" s="97">
        <f>F28+F35</f>
        <v>7224838.7899999982</v>
      </c>
      <c r="G36" s="97">
        <f t="shared" ref="G36" si="2">G28+G35</f>
        <v>8979521.2100000009</v>
      </c>
    </row>
    <row r="37" spans="1:13" ht="46.5" hidden="1" x14ac:dyDescent="0.35">
      <c r="A37" s="92">
        <v>117310</v>
      </c>
      <c r="B37" s="89" t="s">
        <v>127</v>
      </c>
      <c r="C37" s="17">
        <v>1</v>
      </c>
      <c r="D37" s="17" t="s">
        <v>101</v>
      </c>
      <c r="E37" s="35">
        <v>2194709</v>
      </c>
      <c r="F37" s="7"/>
      <c r="G37" s="35">
        <f t="shared" si="1"/>
        <v>2194709</v>
      </c>
    </row>
    <row r="38" spans="1:13" ht="15.6" hidden="1" x14ac:dyDescent="0.35">
      <c r="A38" s="91"/>
      <c r="B38" s="94" t="s">
        <v>93</v>
      </c>
      <c r="C38" s="95"/>
      <c r="D38" s="96"/>
      <c r="E38" s="97">
        <f>E37</f>
        <v>2194709</v>
      </c>
      <c r="F38" s="97">
        <f>F37</f>
        <v>0</v>
      </c>
      <c r="G38" s="97">
        <f>G37</f>
        <v>2194709</v>
      </c>
    </row>
    <row r="39" spans="1:13" ht="15.6" hidden="1" x14ac:dyDescent="0.35">
      <c r="A39" s="47"/>
      <c r="B39" s="304" t="s">
        <v>50</v>
      </c>
      <c r="C39" s="305"/>
      <c r="D39" s="17"/>
      <c r="E39" s="41">
        <f>E35+E38</f>
        <v>9342579</v>
      </c>
      <c r="F39" s="41">
        <f>F35+F38</f>
        <v>273300</v>
      </c>
      <c r="G39" s="41">
        <f>G35+G38</f>
        <v>9069279</v>
      </c>
    </row>
    <row r="40" spans="1:13" ht="15.6" hidden="1" x14ac:dyDescent="0.35">
      <c r="A40" s="47"/>
      <c r="B40" s="148" t="s">
        <v>299</v>
      </c>
      <c r="C40" s="148"/>
      <c r="D40" s="17"/>
      <c r="E40" s="41">
        <f>E39+E28</f>
        <v>18399069</v>
      </c>
      <c r="F40" s="41">
        <f>F39+F28</f>
        <v>7224838.7899999982</v>
      </c>
      <c r="G40" s="41">
        <f>G39+G28</f>
        <v>11174230.210000001</v>
      </c>
    </row>
    <row r="41" spans="1:13" x14ac:dyDescent="0.25">
      <c r="A41" s="73"/>
      <c r="B41" s="75" t="s">
        <v>91</v>
      </c>
      <c r="C41" s="76"/>
      <c r="D41" s="76"/>
      <c r="E41" s="76"/>
      <c r="F41" s="80">
        <f>F36/E36*100</f>
        <v>44.585770681470905</v>
      </c>
      <c r="G41" s="81" t="s">
        <v>90</v>
      </c>
      <c r="M41" t="s">
        <v>324</v>
      </c>
    </row>
    <row r="42" spans="1:13" ht="19.5" customHeight="1" x14ac:dyDescent="0.25">
      <c r="B42" s="306"/>
      <c r="C42" s="306"/>
      <c r="D42" s="306"/>
      <c r="E42" s="306"/>
      <c r="F42" s="306"/>
      <c r="G42" s="306"/>
    </row>
    <row r="43" spans="1:13" ht="69" customHeight="1" x14ac:dyDescent="0.25">
      <c r="A43" s="292" t="s">
        <v>398</v>
      </c>
      <c r="B43" s="292"/>
      <c r="C43" s="292"/>
      <c r="D43" s="292"/>
      <c r="E43" s="292"/>
      <c r="F43" s="292"/>
      <c r="G43" s="292"/>
    </row>
    <row r="46" spans="1:13" x14ac:dyDescent="0.25">
      <c r="B46" s="18" t="s">
        <v>550</v>
      </c>
      <c r="E46" s="18" t="s">
        <v>551</v>
      </c>
      <c r="F46" s="28" t="s">
        <v>552</v>
      </c>
    </row>
  </sheetData>
  <mergeCells count="10">
    <mergeCell ref="A43:G43"/>
    <mergeCell ref="A4:G4"/>
    <mergeCell ref="A6:G6"/>
    <mergeCell ref="A7:G7"/>
    <mergeCell ref="B11:G11"/>
    <mergeCell ref="B28:C28"/>
    <mergeCell ref="A29:G29"/>
    <mergeCell ref="B39:C39"/>
    <mergeCell ref="B42:G42"/>
    <mergeCell ref="A5:G5"/>
  </mergeCells>
  <pageMargins left="0.39370078740157483" right="0.39370078740157483" top="0.74803149606299213" bottom="0.74803149606299213" header="0.31496062992125984" footer="0.31496062992125984"/>
  <pageSetup paperSize="9" scale="97" orientation="portrait" r:id="rId1"/>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2"/>
  <sheetViews>
    <sheetView tabSelected="1" view="pageBreakPreview" zoomScale="60" zoomScaleNormal="100" workbookViewId="0">
      <selection activeCell="D2" sqref="D2:E2"/>
    </sheetView>
  </sheetViews>
  <sheetFormatPr defaultRowHeight="15.75" x14ac:dyDescent="0.25"/>
  <cols>
    <col min="1" max="1" width="7.140625" customWidth="1"/>
    <col min="2" max="2" width="33.28515625" style="18" customWidth="1"/>
    <col min="3" max="3" width="14.7109375" style="18" customWidth="1"/>
    <col min="4" max="4" width="13.5703125" style="28" customWidth="1"/>
    <col min="5" max="5" width="17.5703125" style="18" customWidth="1"/>
  </cols>
  <sheetData>
    <row r="1" spans="1:5" x14ac:dyDescent="0.25">
      <c r="E1" s="1" t="s">
        <v>400</v>
      </c>
    </row>
    <row r="2" spans="1:5" x14ac:dyDescent="0.25">
      <c r="D2" s="307" t="s">
        <v>553</v>
      </c>
      <c r="E2" s="307"/>
    </row>
    <row r="3" spans="1:5" x14ac:dyDescent="0.25">
      <c r="C3" s="1"/>
      <c r="D3" s="307" t="s">
        <v>555</v>
      </c>
      <c r="E3" s="307"/>
    </row>
    <row r="4" spans="1:5" x14ac:dyDescent="0.25">
      <c r="A4" s="299" t="s">
        <v>401</v>
      </c>
      <c r="B4" s="299"/>
      <c r="C4" s="299"/>
      <c r="D4" s="299"/>
      <c r="E4" s="299"/>
    </row>
    <row r="5" spans="1:5" ht="33" customHeight="1" x14ac:dyDescent="0.25">
      <c r="A5" s="294" t="s">
        <v>130</v>
      </c>
      <c r="B5" s="294"/>
      <c r="C5" s="294"/>
      <c r="D5" s="294"/>
      <c r="E5" s="294"/>
    </row>
    <row r="6" spans="1:5" ht="237.75" customHeight="1" x14ac:dyDescent="0.25">
      <c r="A6" s="292" t="s">
        <v>195</v>
      </c>
      <c r="B6" s="292"/>
      <c r="C6" s="292"/>
      <c r="D6" s="292"/>
      <c r="E6" s="292"/>
    </row>
    <row r="7" spans="1:5" x14ac:dyDescent="0.25">
      <c r="A7" s="300" t="s">
        <v>82</v>
      </c>
      <c r="B7" s="300"/>
      <c r="C7" s="300"/>
      <c r="D7" s="300"/>
      <c r="E7" s="300"/>
    </row>
    <row r="8" spans="1:5" x14ac:dyDescent="0.25">
      <c r="B8" s="61" t="s">
        <v>83</v>
      </c>
      <c r="C8" s="66">
        <f>D17</f>
        <v>808542.79</v>
      </c>
      <c r="D8" s="103" t="s">
        <v>87</v>
      </c>
      <c r="E8" s="61"/>
    </row>
    <row r="9" spans="1:5" ht="18.75" customHeight="1" x14ac:dyDescent="0.35">
      <c r="B9" s="62"/>
      <c r="C9" s="65"/>
      <c r="D9" s="102"/>
      <c r="E9" s="58"/>
    </row>
    <row r="10" spans="1:5" ht="30.75" customHeight="1" x14ac:dyDescent="0.25">
      <c r="A10" s="63" t="s">
        <v>67</v>
      </c>
      <c r="B10" s="11" t="s">
        <v>218</v>
      </c>
      <c r="C10" s="2" t="s">
        <v>23</v>
      </c>
      <c r="D10" s="27" t="s">
        <v>31</v>
      </c>
      <c r="E10" s="2" t="s">
        <v>15</v>
      </c>
    </row>
    <row r="11" spans="1:5" x14ac:dyDescent="0.25">
      <c r="B11" s="301" t="s">
        <v>48</v>
      </c>
      <c r="C11" s="302"/>
      <c r="D11" s="302"/>
      <c r="E11" s="303"/>
    </row>
    <row r="12" spans="1:5" x14ac:dyDescent="0.25">
      <c r="A12" s="93">
        <v>111021</v>
      </c>
      <c r="B12" s="3" t="s">
        <v>131</v>
      </c>
      <c r="C12" s="7">
        <v>690000</v>
      </c>
      <c r="D12" s="7">
        <v>178542.35</v>
      </c>
      <c r="E12" s="7">
        <f>C12-D12</f>
        <v>511457.65</v>
      </c>
    </row>
    <row r="13" spans="1:5" x14ac:dyDescent="0.25">
      <c r="A13" s="47"/>
      <c r="B13" s="3" t="s">
        <v>132</v>
      </c>
      <c r="C13" s="7">
        <v>486954</v>
      </c>
      <c r="D13" s="7">
        <v>116331.57</v>
      </c>
      <c r="E13" s="7">
        <f>C13-D13</f>
        <v>370622.43</v>
      </c>
    </row>
    <row r="14" spans="1:5" x14ac:dyDescent="0.25">
      <c r="A14" s="47"/>
      <c r="B14" s="3" t="s">
        <v>133</v>
      </c>
      <c r="C14" s="7">
        <v>434138</v>
      </c>
      <c r="D14" s="7">
        <v>80574.94</v>
      </c>
      <c r="E14" s="7">
        <f>C14-D14</f>
        <v>353563.06</v>
      </c>
    </row>
    <row r="15" spans="1:5" x14ac:dyDescent="0.25">
      <c r="A15" s="47"/>
      <c r="B15" s="3" t="s">
        <v>134</v>
      </c>
      <c r="C15" s="7">
        <v>627949</v>
      </c>
      <c r="D15" s="7">
        <v>152121.38</v>
      </c>
      <c r="E15" s="7">
        <f>C15-D15</f>
        <v>475827.62</v>
      </c>
    </row>
    <row r="16" spans="1:5" x14ac:dyDescent="0.25">
      <c r="A16" s="47"/>
      <c r="B16" s="3" t="s">
        <v>135</v>
      </c>
      <c r="C16" s="7">
        <v>467800</v>
      </c>
      <c r="D16" s="7">
        <v>280972.55</v>
      </c>
      <c r="E16" s="7">
        <f>C16-D16</f>
        <v>186827.45</v>
      </c>
    </row>
    <row r="17" spans="1:5" x14ac:dyDescent="0.25">
      <c r="A17" s="47"/>
      <c r="B17" s="59" t="s">
        <v>93</v>
      </c>
      <c r="C17" s="41">
        <f>SUM(C12:C16)</f>
        <v>2706841</v>
      </c>
      <c r="D17" s="41">
        <f>SUM(D12:D16)</f>
        <v>808542.79</v>
      </c>
      <c r="E17" s="41">
        <f>SUM(E12:E16)</f>
        <v>1898298.2100000002</v>
      </c>
    </row>
    <row r="18" spans="1:5" x14ac:dyDescent="0.25">
      <c r="A18" s="73"/>
      <c r="B18" s="75" t="s">
        <v>91</v>
      </c>
      <c r="C18" s="77"/>
      <c r="D18" s="79">
        <f>D17/C17*100</f>
        <v>29.870346651317902</v>
      </c>
      <c r="E18" s="78" t="s">
        <v>90</v>
      </c>
    </row>
    <row r="19" spans="1:5" x14ac:dyDescent="0.25">
      <c r="B19" s="306"/>
      <c r="C19" s="306"/>
      <c r="D19" s="306"/>
      <c r="E19" s="306"/>
    </row>
    <row r="20" spans="1:5" ht="64.5" customHeight="1" x14ac:dyDescent="0.25">
      <c r="A20" s="292" t="s">
        <v>196</v>
      </c>
      <c r="B20" s="292"/>
      <c r="C20" s="292"/>
      <c r="D20" s="292"/>
      <c r="E20" s="292"/>
    </row>
    <row r="21" spans="1:5" ht="11.25" customHeight="1" x14ac:dyDescent="0.25"/>
    <row r="22" spans="1:5" x14ac:dyDescent="0.25">
      <c r="A22" t="s">
        <v>550</v>
      </c>
      <c r="D22" s="28" t="s">
        <v>551</v>
      </c>
      <c r="E22" s="18" t="s">
        <v>552</v>
      </c>
    </row>
  </sheetData>
  <mergeCells count="9">
    <mergeCell ref="D2:E2"/>
    <mergeCell ref="D3:E3"/>
    <mergeCell ref="A20:E20"/>
    <mergeCell ref="B19:E19"/>
    <mergeCell ref="A4:E4"/>
    <mergeCell ref="A5:E5"/>
    <mergeCell ref="A6:E6"/>
    <mergeCell ref="A7:E7"/>
    <mergeCell ref="B11:E11"/>
  </mergeCells>
  <pageMargins left="0.39370078740157483" right="0.39370078740157483"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4"/>
  <sheetViews>
    <sheetView zoomScale="70" zoomScaleNormal="70" workbookViewId="0">
      <selection activeCell="D33" sqref="D33"/>
    </sheetView>
  </sheetViews>
  <sheetFormatPr defaultRowHeight="15.75" x14ac:dyDescent="0.25"/>
  <cols>
    <col min="1" max="1" width="7.140625" customWidth="1"/>
    <col min="2" max="2" width="32.85546875" style="108" customWidth="1"/>
    <col min="3" max="3" width="8.85546875" style="256" customWidth="1"/>
    <col min="4" max="4" width="7.7109375" style="256" customWidth="1"/>
    <col min="5" max="5" width="15.42578125" style="1" customWidth="1"/>
    <col min="6" max="6" width="16.42578125" style="110" customWidth="1"/>
    <col min="7" max="7" width="14" style="257" customWidth="1"/>
    <col min="8" max="8" width="16.7109375" customWidth="1"/>
  </cols>
  <sheetData>
    <row r="1" spans="1:9" x14ac:dyDescent="0.25">
      <c r="F1" s="257" t="s">
        <v>72</v>
      </c>
      <c r="G1" s="276">
        <v>4</v>
      </c>
    </row>
    <row r="2" spans="1:9" x14ac:dyDescent="0.25">
      <c r="F2" s="291" t="s">
        <v>553</v>
      </c>
      <c r="G2" s="1"/>
    </row>
    <row r="3" spans="1:9" x14ac:dyDescent="0.25">
      <c r="F3" t="s">
        <v>555</v>
      </c>
      <c r="G3" s="1"/>
    </row>
    <row r="4" spans="1:9" x14ac:dyDescent="0.25">
      <c r="A4" s="294" t="s">
        <v>402</v>
      </c>
      <c r="B4" s="294"/>
      <c r="C4" s="294"/>
      <c r="D4" s="294"/>
      <c r="E4" s="294"/>
      <c r="F4" s="294"/>
      <c r="G4" s="294"/>
    </row>
    <row r="5" spans="1:9" ht="21.75" customHeight="1" x14ac:dyDescent="0.25">
      <c r="A5" s="294" t="s">
        <v>66</v>
      </c>
      <c r="B5" s="294"/>
      <c r="C5" s="294"/>
      <c r="D5" s="294"/>
      <c r="E5" s="294"/>
      <c r="F5" s="294"/>
      <c r="G5" s="294"/>
    </row>
    <row r="6" spans="1:9" ht="289.5" customHeight="1" x14ac:dyDescent="0.25">
      <c r="A6" s="308" t="s">
        <v>513</v>
      </c>
      <c r="B6" s="308"/>
      <c r="C6" s="308"/>
      <c r="D6" s="308"/>
      <c r="E6" s="308"/>
      <c r="F6" s="308"/>
      <c r="G6" s="308"/>
    </row>
    <row r="7" spans="1:9" ht="31.5" x14ac:dyDescent="0.25">
      <c r="A7" s="105" t="s">
        <v>67</v>
      </c>
      <c r="B7" s="55" t="s">
        <v>39</v>
      </c>
      <c r="C7" s="11" t="s">
        <v>177</v>
      </c>
      <c r="D7" s="11" t="s">
        <v>176</v>
      </c>
      <c r="E7" s="11" t="s">
        <v>1</v>
      </c>
      <c r="F7" s="109" t="s">
        <v>37</v>
      </c>
      <c r="G7" s="109" t="s">
        <v>15</v>
      </c>
      <c r="I7" s="202"/>
    </row>
    <row r="8" spans="1:9" ht="31.5" x14ac:dyDescent="0.25">
      <c r="A8" s="93">
        <v>116030</v>
      </c>
      <c r="B8" s="107" t="s">
        <v>162</v>
      </c>
      <c r="C8" s="42">
        <v>45</v>
      </c>
      <c r="D8" s="42" t="s">
        <v>181</v>
      </c>
      <c r="E8" s="245">
        <v>49000</v>
      </c>
      <c r="F8" s="246">
        <v>48600</v>
      </c>
      <c r="G8" s="111">
        <f>E8-F8</f>
        <v>400</v>
      </c>
      <c r="I8" s="202"/>
    </row>
    <row r="9" spans="1:9" ht="31.5" x14ac:dyDescent="0.25">
      <c r="A9" s="47"/>
      <c r="B9" s="107" t="s">
        <v>180</v>
      </c>
      <c r="C9" s="14">
        <v>169</v>
      </c>
      <c r="D9" s="14" t="s">
        <v>179</v>
      </c>
      <c r="E9" s="111">
        <v>600000</v>
      </c>
      <c r="F9" s="111">
        <v>473025.97</v>
      </c>
      <c r="G9" s="111">
        <f t="shared" ref="G9:G15" si="0">E9-F9</f>
        <v>126974.03000000003</v>
      </c>
      <c r="I9" s="202"/>
    </row>
    <row r="10" spans="1:9" ht="63" x14ac:dyDescent="0.25">
      <c r="A10" s="47"/>
      <c r="B10" s="107" t="s">
        <v>163</v>
      </c>
      <c r="C10" s="14">
        <v>50</v>
      </c>
      <c r="D10" s="14" t="s">
        <v>184</v>
      </c>
      <c r="E10" s="111">
        <v>175000</v>
      </c>
      <c r="F10" s="111">
        <v>174816.62</v>
      </c>
      <c r="G10" s="111">
        <f t="shared" si="0"/>
        <v>183.38000000000466</v>
      </c>
      <c r="H10" s="1"/>
      <c r="I10" s="202"/>
    </row>
    <row r="11" spans="1:9" ht="16.5" x14ac:dyDescent="0.25">
      <c r="A11" s="47"/>
      <c r="B11" s="107" t="s">
        <v>164</v>
      </c>
      <c r="C11" s="14">
        <v>1995</v>
      </c>
      <c r="D11" s="14" t="s">
        <v>178</v>
      </c>
      <c r="E11" s="111">
        <v>300000</v>
      </c>
      <c r="F11" s="111">
        <v>299758.87</v>
      </c>
      <c r="G11" s="111">
        <f t="shared" si="0"/>
        <v>241.13000000000466</v>
      </c>
      <c r="I11" s="202"/>
    </row>
    <row r="12" spans="1:9" ht="35.1" customHeight="1" x14ac:dyDescent="0.25">
      <c r="A12" s="47"/>
      <c r="B12" s="107" t="s">
        <v>165</v>
      </c>
      <c r="C12" s="14"/>
      <c r="D12" s="14"/>
      <c r="E12" s="111">
        <v>1400000</v>
      </c>
      <c r="F12" s="111">
        <v>1183071</v>
      </c>
      <c r="G12" s="111">
        <f t="shared" si="0"/>
        <v>216929</v>
      </c>
      <c r="I12" s="202"/>
    </row>
    <row r="13" spans="1:9" ht="47.25" x14ac:dyDescent="0.25">
      <c r="A13" s="47"/>
      <c r="B13" s="107" t="s">
        <v>185</v>
      </c>
      <c r="C13" s="14"/>
      <c r="D13" s="14"/>
      <c r="E13" s="111">
        <v>3423226</v>
      </c>
      <c r="F13" s="111">
        <v>2359442.35</v>
      </c>
      <c r="G13" s="111">
        <f t="shared" si="0"/>
        <v>1063783.6499999999</v>
      </c>
    </row>
    <row r="14" spans="1:9" ht="31.5" x14ac:dyDescent="0.25">
      <c r="A14" s="47"/>
      <c r="B14" s="107" t="s">
        <v>166</v>
      </c>
      <c r="C14" s="14">
        <v>38785</v>
      </c>
      <c r="D14" s="14" t="s">
        <v>111</v>
      </c>
      <c r="E14" s="111">
        <v>10200000</v>
      </c>
      <c r="F14" s="111">
        <v>10197039.6</v>
      </c>
      <c r="G14" s="111">
        <f t="shared" si="0"/>
        <v>2960.4000000003725</v>
      </c>
    </row>
    <row r="15" spans="1:9" ht="31.5" x14ac:dyDescent="0.25">
      <c r="A15" s="47"/>
      <c r="B15" s="107" t="s">
        <v>167</v>
      </c>
      <c r="C15" s="14">
        <v>84</v>
      </c>
      <c r="D15" s="14" t="s">
        <v>117</v>
      </c>
      <c r="E15" s="111">
        <v>408000</v>
      </c>
      <c r="F15" s="111">
        <v>406986.11</v>
      </c>
      <c r="G15" s="111">
        <f t="shared" si="0"/>
        <v>1013.890000000014</v>
      </c>
    </row>
    <row r="16" spans="1:9" ht="78.599999999999994" customHeight="1" x14ac:dyDescent="0.25">
      <c r="A16" s="47"/>
      <c r="B16" s="107" t="s">
        <v>183</v>
      </c>
      <c r="C16" s="14"/>
      <c r="D16" s="14"/>
      <c r="E16" s="111">
        <v>391000</v>
      </c>
      <c r="F16" s="111">
        <v>390989.84</v>
      </c>
      <c r="G16" s="111">
        <f>E16-F16</f>
        <v>10.159999999974389</v>
      </c>
    </row>
    <row r="17" spans="1:8" ht="34.5" customHeight="1" x14ac:dyDescent="0.25">
      <c r="A17" s="47"/>
      <c r="B17" s="107" t="s">
        <v>182</v>
      </c>
      <c r="C17" s="42">
        <v>6</v>
      </c>
      <c r="D17" s="42" t="s">
        <v>117</v>
      </c>
      <c r="E17" s="111">
        <v>398000</v>
      </c>
      <c r="F17" s="246">
        <v>199000</v>
      </c>
      <c r="G17" s="111">
        <f t="shared" ref="G17" si="1">E17-F17</f>
        <v>199000</v>
      </c>
    </row>
    <row r="18" spans="1:8" ht="47.45" customHeight="1" x14ac:dyDescent="0.25">
      <c r="A18" s="47"/>
      <c r="B18" s="107" t="s">
        <v>512</v>
      </c>
      <c r="C18" s="14"/>
      <c r="D18" s="14"/>
      <c r="E18" s="111">
        <v>34300</v>
      </c>
      <c r="F18" s="111">
        <v>34299.599999999999</v>
      </c>
      <c r="G18" s="111">
        <f t="shared" ref="G18:G25" si="2">E18-F18</f>
        <v>0.40000000000145519</v>
      </c>
    </row>
    <row r="19" spans="1:8" ht="63" x14ac:dyDescent="0.25">
      <c r="A19" s="47"/>
      <c r="B19" s="107" t="s">
        <v>171</v>
      </c>
      <c r="C19" s="14"/>
      <c r="D19" s="14"/>
      <c r="E19" s="111">
        <v>49700</v>
      </c>
      <c r="F19" s="111">
        <v>49694.400000000001</v>
      </c>
      <c r="G19" s="111">
        <f t="shared" si="2"/>
        <v>5.5999999999985448</v>
      </c>
    </row>
    <row r="20" spans="1:8" ht="69.599999999999994" customHeight="1" x14ac:dyDescent="0.25">
      <c r="A20" s="47"/>
      <c r="B20" s="107" t="s">
        <v>170</v>
      </c>
      <c r="C20" s="14"/>
      <c r="D20" s="14"/>
      <c r="E20" s="111">
        <v>49600</v>
      </c>
      <c r="F20" s="111">
        <v>49570.8</v>
      </c>
      <c r="G20" s="111">
        <f t="shared" si="2"/>
        <v>29.19999999999709</v>
      </c>
    </row>
    <row r="21" spans="1:8" ht="31.5" x14ac:dyDescent="0.25">
      <c r="A21" s="47"/>
      <c r="B21" s="107" t="s">
        <v>169</v>
      </c>
      <c r="C21" s="14"/>
      <c r="D21" s="14"/>
      <c r="E21" s="111">
        <v>49990</v>
      </c>
      <c r="F21" s="111">
        <v>49897.2</v>
      </c>
      <c r="G21" s="111">
        <f t="shared" si="2"/>
        <v>92.80000000000291</v>
      </c>
    </row>
    <row r="22" spans="1:8" ht="47.25" x14ac:dyDescent="0.25">
      <c r="A22" s="47"/>
      <c r="B22" s="107" t="s">
        <v>174</v>
      </c>
      <c r="C22" s="14"/>
      <c r="D22" s="14"/>
      <c r="E22" s="111">
        <v>459300</v>
      </c>
      <c r="F22" s="111">
        <v>429906.4</v>
      </c>
      <c r="G22" s="111">
        <f t="shared" si="2"/>
        <v>29393.599999999977</v>
      </c>
    </row>
    <row r="23" spans="1:8" ht="33" customHeight="1" x14ac:dyDescent="0.25">
      <c r="A23" s="47"/>
      <c r="B23" s="107" t="s">
        <v>186</v>
      </c>
      <c r="C23" s="14"/>
      <c r="D23" s="14"/>
      <c r="E23" s="111">
        <v>795000</v>
      </c>
      <c r="F23" s="246">
        <v>794997</v>
      </c>
      <c r="G23" s="111">
        <f t="shared" si="2"/>
        <v>3</v>
      </c>
    </row>
    <row r="24" spans="1:8" ht="63" x14ac:dyDescent="0.25">
      <c r="A24" s="47"/>
      <c r="B24" s="107" t="s">
        <v>172</v>
      </c>
      <c r="C24" s="14"/>
      <c r="D24" s="14"/>
      <c r="E24" s="111">
        <v>271000</v>
      </c>
      <c r="F24" s="111"/>
      <c r="G24" s="111">
        <f t="shared" si="2"/>
        <v>271000</v>
      </c>
    </row>
    <row r="25" spans="1:8" ht="47.25" x14ac:dyDescent="0.25">
      <c r="A25" s="47"/>
      <c r="B25" s="107" t="s">
        <v>173</v>
      </c>
      <c r="C25" s="14"/>
      <c r="D25" s="14"/>
      <c r="E25" s="111">
        <v>49000</v>
      </c>
      <c r="F25" s="111"/>
      <c r="G25" s="111">
        <f t="shared" si="2"/>
        <v>49000</v>
      </c>
    </row>
    <row r="26" spans="1:8" x14ac:dyDescent="0.25">
      <c r="A26" s="70"/>
      <c r="B26" s="247" t="s">
        <v>175</v>
      </c>
      <c r="C26" s="137"/>
      <c r="D26" s="137"/>
      <c r="E26" s="248">
        <f>SUM(E8:E25)</f>
        <v>19102116</v>
      </c>
      <c r="F26" s="249">
        <f>SUM(F8:F25)</f>
        <v>17141095.759999998</v>
      </c>
      <c r="G26" s="249">
        <f>SUM(G8:G25)</f>
        <v>1961020.2400000002</v>
      </c>
      <c r="H26" s="114"/>
    </row>
    <row r="27" spans="1:8" x14ac:dyDescent="0.25">
      <c r="A27" s="250">
        <v>117461</v>
      </c>
      <c r="B27" s="251" t="s">
        <v>168</v>
      </c>
      <c r="C27" s="252">
        <v>82</v>
      </c>
      <c r="D27" s="252" t="s">
        <v>178</v>
      </c>
      <c r="E27" s="253">
        <v>613000</v>
      </c>
      <c r="F27" s="254">
        <v>413285.59</v>
      </c>
      <c r="G27" s="111">
        <f>E27-F27</f>
        <v>199714.40999999997</v>
      </c>
    </row>
    <row r="28" spans="1:8" x14ac:dyDescent="0.25">
      <c r="A28" s="93"/>
      <c r="B28" s="255" t="s">
        <v>175</v>
      </c>
      <c r="C28" s="2"/>
      <c r="D28" s="2"/>
      <c r="E28" s="249">
        <f>E27</f>
        <v>613000</v>
      </c>
      <c r="F28" s="249">
        <f>F27</f>
        <v>413285.59</v>
      </c>
      <c r="G28" s="249">
        <f>G27</f>
        <v>199714.40999999997</v>
      </c>
    </row>
    <row r="29" spans="1:8" x14ac:dyDescent="0.25">
      <c r="A29" s="47"/>
      <c r="B29" s="304" t="s">
        <v>47</v>
      </c>
      <c r="C29" s="305"/>
      <c r="D29" s="17"/>
      <c r="E29" s="41">
        <f>E26+E28</f>
        <v>19715116</v>
      </c>
      <c r="F29" s="41">
        <f>F26+F28</f>
        <v>17554381.349999998</v>
      </c>
      <c r="G29" s="41">
        <f>G26+G28</f>
        <v>2160734.6500000004</v>
      </c>
      <c r="H29" s="114"/>
    </row>
    <row r="30" spans="1:8" x14ac:dyDescent="0.25">
      <c r="A30" s="73"/>
      <c r="B30" s="75" t="s">
        <v>91</v>
      </c>
      <c r="C30" s="76"/>
      <c r="D30" s="76"/>
      <c r="E30" s="76"/>
      <c r="F30" s="80">
        <f>F29/E29*100</f>
        <v>89.040213357101209</v>
      </c>
      <c r="G30" s="81" t="s">
        <v>90</v>
      </c>
    </row>
    <row r="32" spans="1:8" ht="237.95" customHeight="1" x14ac:dyDescent="0.25">
      <c r="A32" s="309" t="s">
        <v>514</v>
      </c>
      <c r="B32" s="309"/>
      <c r="C32" s="309"/>
      <c r="D32" s="309"/>
      <c r="E32" s="309"/>
      <c r="F32" s="309"/>
      <c r="G32" s="309"/>
    </row>
    <row r="33" spans="1:5" x14ac:dyDescent="0.25">
      <c r="A33" t="s">
        <v>550</v>
      </c>
      <c r="D33" s="256" t="s">
        <v>551</v>
      </c>
      <c r="E33" s="110" t="s">
        <v>552</v>
      </c>
    </row>
    <row r="34" spans="1:5" x14ac:dyDescent="0.25">
      <c r="E34" s="110"/>
    </row>
  </sheetData>
  <mergeCells count="5">
    <mergeCell ref="B29:C29"/>
    <mergeCell ref="A5:G5"/>
    <mergeCell ref="A4:G4"/>
    <mergeCell ref="A6:G6"/>
    <mergeCell ref="A32:G32"/>
  </mergeCells>
  <phoneticPr fontId="24" type="noConversion"/>
  <pageMargins left="0.39370078740157483" right="0.39370078740157483" top="0.74803149606299213" bottom="0.74803149606299213" header="0.31496062992125984" footer="0.31496062992125984"/>
  <pageSetup paperSize="9" scale="93" fitToHeight="0" orientation="portrait"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0"/>
  <sheetViews>
    <sheetView workbookViewId="0">
      <selection activeCell="E2" sqref="E2"/>
    </sheetView>
  </sheetViews>
  <sheetFormatPr defaultRowHeight="15.75" x14ac:dyDescent="0.25"/>
  <cols>
    <col min="1" max="1" width="44" style="18" customWidth="1"/>
    <col min="2" max="2" width="14.5703125" style="18" customWidth="1"/>
    <col min="3" max="3" width="15.85546875" style="28" customWidth="1"/>
    <col min="4" max="4" width="15" style="18" customWidth="1"/>
    <col min="5" max="5" width="29.7109375" customWidth="1"/>
    <col min="6" max="6" width="13" customWidth="1"/>
  </cols>
  <sheetData>
    <row r="1" spans="1:5" x14ac:dyDescent="0.25">
      <c r="A1" s="1"/>
      <c r="B1" s="1"/>
      <c r="C1" s="26"/>
      <c r="D1" s="1" t="s">
        <v>213</v>
      </c>
    </row>
    <row r="2" spans="1:5" x14ac:dyDescent="0.25">
      <c r="A2" s="1"/>
      <c r="B2" s="1"/>
      <c r="C2" s="307" t="s">
        <v>553</v>
      </c>
      <c r="D2" s="307"/>
      <c r="E2" s="1"/>
    </row>
    <row r="3" spans="1:5" x14ac:dyDescent="0.25">
      <c r="A3" s="1"/>
      <c r="B3" s="1"/>
      <c r="C3" s="307" t="s">
        <v>555</v>
      </c>
      <c r="D3" s="307"/>
      <c r="E3" s="1"/>
    </row>
    <row r="4" spans="1:5" x14ac:dyDescent="0.25">
      <c r="A4" s="311" t="s">
        <v>475</v>
      </c>
      <c r="B4" s="311"/>
      <c r="C4" s="311"/>
      <c r="D4" s="311"/>
    </row>
    <row r="5" spans="1:5" x14ac:dyDescent="0.25">
      <c r="A5" s="311" t="s">
        <v>476</v>
      </c>
      <c r="B5" s="311"/>
      <c r="C5" s="311"/>
      <c r="D5" s="311"/>
    </row>
    <row r="6" spans="1:5" ht="9" customHeight="1" x14ac:dyDescent="0.35"/>
    <row r="7" spans="1:5" ht="154.5" customHeight="1" x14ac:dyDescent="0.25">
      <c r="A7" s="309" t="s">
        <v>474</v>
      </c>
      <c r="B7" s="309"/>
      <c r="C7" s="309"/>
      <c r="D7" s="309"/>
      <c r="E7" s="225"/>
    </row>
    <row r="8" spans="1:5" x14ac:dyDescent="0.25">
      <c r="A8" s="300" t="s">
        <v>483</v>
      </c>
      <c r="B8" s="300"/>
      <c r="C8" s="300"/>
      <c r="D8" s="300"/>
    </row>
    <row r="9" spans="1:5" x14ac:dyDescent="0.25">
      <c r="A9" s="61" t="s">
        <v>83</v>
      </c>
      <c r="B9" s="66">
        <f>C50</f>
        <v>1153483.5630000001</v>
      </c>
      <c r="C9" s="103" t="s">
        <v>87</v>
      </c>
      <c r="D9" s="61"/>
    </row>
    <row r="10" spans="1:5" ht="18.75" customHeight="1" x14ac:dyDescent="0.25">
      <c r="A10" s="62" t="s">
        <v>84</v>
      </c>
      <c r="B10" s="65">
        <f>C54</f>
        <v>169800</v>
      </c>
      <c r="C10" s="102" t="s">
        <v>87</v>
      </c>
      <c r="D10" s="58"/>
    </row>
    <row r="11" spans="1:5" ht="30.75" customHeight="1" x14ac:dyDescent="0.25">
      <c r="A11" s="11" t="s">
        <v>85</v>
      </c>
      <c r="B11" s="2" t="s">
        <v>1</v>
      </c>
      <c r="C11" s="27" t="s">
        <v>37</v>
      </c>
      <c r="D11" s="2" t="s">
        <v>15</v>
      </c>
    </row>
    <row r="12" spans="1:5" x14ac:dyDescent="0.25">
      <c r="A12" s="310" t="s">
        <v>48</v>
      </c>
      <c r="B12" s="310"/>
      <c r="C12" s="310"/>
      <c r="D12" s="310"/>
    </row>
    <row r="13" spans="1:5" ht="15.6" hidden="1" x14ac:dyDescent="0.35">
      <c r="A13" s="3" t="s">
        <v>46</v>
      </c>
      <c r="B13" s="7"/>
      <c r="C13" s="7">
        <v>15402733.85</v>
      </c>
      <c r="D13" s="7">
        <f>B13-C13</f>
        <v>-15402733.85</v>
      </c>
    </row>
    <row r="14" spans="1:5" ht="15.6" hidden="1" x14ac:dyDescent="0.35">
      <c r="A14" s="3" t="s">
        <v>161</v>
      </c>
      <c r="B14" s="7"/>
      <c r="C14" s="7">
        <v>3404395.2</v>
      </c>
      <c r="D14" s="7">
        <f t="shared" ref="D14:D21" si="0">B14-C14</f>
        <v>-3404395.2</v>
      </c>
    </row>
    <row r="15" spans="1:5" ht="15.6" hidden="1" x14ac:dyDescent="0.35">
      <c r="A15" s="5" t="s">
        <v>300</v>
      </c>
      <c r="B15" s="7"/>
      <c r="C15" s="106">
        <f>C13+C14</f>
        <v>18807129.050000001</v>
      </c>
      <c r="D15" s="7"/>
    </row>
    <row r="16" spans="1:5" ht="15.6" hidden="1" x14ac:dyDescent="0.35">
      <c r="A16" s="3" t="s">
        <v>203</v>
      </c>
      <c r="B16" s="7"/>
      <c r="C16" s="7">
        <v>9461.06</v>
      </c>
      <c r="D16" s="7">
        <f t="shared" si="0"/>
        <v>-9461.06</v>
      </c>
    </row>
    <row r="17" spans="1:4" ht="15.6" hidden="1" x14ac:dyDescent="0.35">
      <c r="A17" s="3" t="s">
        <v>204</v>
      </c>
      <c r="B17" s="7"/>
      <c r="C17" s="7">
        <v>310398.12</v>
      </c>
      <c r="D17" s="7">
        <f t="shared" si="0"/>
        <v>-310398.12</v>
      </c>
    </row>
    <row r="18" spans="1:4" ht="15.6" hidden="1" x14ac:dyDescent="0.35">
      <c r="A18" s="3" t="s">
        <v>109</v>
      </c>
      <c r="B18" s="7"/>
      <c r="C18" s="7">
        <v>167801.85</v>
      </c>
      <c r="D18" s="7">
        <f t="shared" si="0"/>
        <v>-167801.85</v>
      </c>
    </row>
    <row r="19" spans="1:4" ht="15.6" hidden="1" x14ac:dyDescent="0.35">
      <c r="A19" s="3" t="s">
        <v>254</v>
      </c>
      <c r="B19" s="7"/>
      <c r="C19" s="7">
        <v>30836.52</v>
      </c>
      <c r="D19" s="7">
        <f t="shared" si="0"/>
        <v>-30836.52</v>
      </c>
    </row>
    <row r="20" spans="1:4" ht="15.6" hidden="1" x14ac:dyDescent="0.35">
      <c r="A20" s="3" t="s">
        <v>307</v>
      </c>
      <c r="B20" s="7"/>
      <c r="C20" s="7">
        <v>18525.599999999999</v>
      </c>
      <c r="D20" s="7">
        <f t="shared" si="0"/>
        <v>-18525.599999999999</v>
      </c>
    </row>
    <row r="21" spans="1:4" ht="15.6" hidden="1" x14ac:dyDescent="0.35">
      <c r="A21" s="3" t="s">
        <v>308</v>
      </c>
      <c r="B21" s="7"/>
      <c r="C21" s="7">
        <v>333160.65999999997</v>
      </c>
      <c r="D21" s="7">
        <f t="shared" si="0"/>
        <v>-333160.65999999997</v>
      </c>
    </row>
    <row r="22" spans="1:4" ht="15.6" hidden="1" x14ac:dyDescent="0.35">
      <c r="A22" s="5" t="s">
        <v>301</v>
      </c>
      <c r="B22" s="106">
        <v>1118000</v>
      </c>
      <c r="C22" s="106">
        <f>SUM(C16:C21)</f>
        <v>870183.81</v>
      </c>
      <c r="D22" s="106">
        <f>B22-C22</f>
        <v>247816.18999999994</v>
      </c>
    </row>
    <row r="23" spans="1:4" x14ac:dyDescent="0.25">
      <c r="A23" s="157" t="s">
        <v>217</v>
      </c>
      <c r="B23" s="106">
        <v>456900</v>
      </c>
      <c r="C23" s="106"/>
      <c r="D23" s="106"/>
    </row>
    <row r="24" spans="1:4" x14ac:dyDescent="0.25">
      <c r="A24" s="3" t="s">
        <v>462</v>
      </c>
      <c r="B24" s="7"/>
      <c r="C24" s="7">
        <v>3150</v>
      </c>
      <c r="D24" s="7"/>
    </row>
    <row r="25" spans="1:4" x14ac:dyDescent="0.25">
      <c r="A25" s="3" t="s">
        <v>463</v>
      </c>
      <c r="B25" s="7"/>
      <c r="C25" s="7">
        <v>11510</v>
      </c>
      <c r="D25" s="7"/>
    </row>
    <row r="26" spans="1:4" x14ac:dyDescent="0.25">
      <c r="A26" s="3" t="s">
        <v>464</v>
      </c>
      <c r="B26" s="7"/>
      <c r="C26" s="7">
        <v>10660</v>
      </c>
      <c r="D26" s="7"/>
    </row>
    <row r="27" spans="1:4" x14ac:dyDescent="0.25">
      <c r="A27" s="3" t="s">
        <v>465</v>
      </c>
      <c r="B27" s="7"/>
      <c r="C27" s="7">
        <v>49980</v>
      </c>
      <c r="D27" s="7"/>
    </row>
    <row r="28" spans="1:4" x14ac:dyDescent="0.25">
      <c r="A28" s="3" t="s">
        <v>227</v>
      </c>
      <c r="B28" s="7"/>
      <c r="C28" s="7">
        <v>96584.54</v>
      </c>
      <c r="D28" s="7"/>
    </row>
    <row r="29" spans="1:4" x14ac:dyDescent="0.25">
      <c r="A29" s="3" t="s">
        <v>228</v>
      </c>
      <c r="B29" s="7"/>
      <c r="C29" s="7">
        <v>83595.612999999998</v>
      </c>
      <c r="D29" s="7"/>
    </row>
    <row r="30" spans="1:4" x14ac:dyDescent="0.25">
      <c r="A30" s="3" t="s">
        <v>287</v>
      </c>
      <c r="B30" s="7"/>
      <c r="C30" s="7">
        <v>122622.09</v>
      </c>
      <c r="D30" s="7"/>
    </row>
    <row r="31" spans="1:4" x14ac:dyDescent="0.25">
      <c r="A31" s="3" t="s">
        <v>467</v>
      </c>
      <c r="B31" s="7"/>
      <c r="C31" s="7">
        <v>34000</v>
      </c>
      <c r="D31" s="7"/>
    </row>
    <row r="32" spans="1:4" x14ac:dyDescent="0.25">
      <c r="A32" s="3" t="s">
        <v>466</v>
      </c>
      <c r="B32" s="7"/>
      <c r="C32" s="7">
        <v>22680</v>
      </c>
      <c r="D32" s="7"/>
    </row>
    <row r="33" spans="1:5" x14ac:dyDescent="0.25">
      <c r="A33" s="5" t="s">
        <v>302</v>
      </c>
      <c r="B33" s="106">
        <v>456900</v>
      </c>
      <c r="C33" s="106">
        <f>SUM(C24:C32)</f>
        <v>434782.24300000002</v>
      </c>
      <c r="D33" s="7">
        <f>B33-C33</f>
        <v>22117.756999999983</v>
      </c>
    </row>
    <row r="34" spans="1:5" x14ac:dyDescent="0.25">
      <c r="A34" s="157" t="s">
        <v>445</v>
      </c>
      <c r="B34" s="7"/>
      <c r="C34" s="7"/>
      <c r="D34" s="7"/>
    </row>
    <row r="35" spans="1:5" x14ac:dyDescent="0.25">
      <c r="A35" s="17" t="s">
        <v>468</v>
      </c>
      <c r="B35" s="17"/>
      <c r="C35" s="156">
        <v>13209.45</v>
      </c>
      <c r="D35" s="7"/>
      <c r="E35" s="114"/>
    </row>
    <row r="36" spans="1:5" x14ac:dyDescent="0.25">
      <c r="A36" s="3" t="s">
        <v>469</v>
      </c>
      <c r="B36" s="7"/>
      <c r="C36" s="7">
        <v>10980</v>
      </c>
      <c r="D36" s="7"/>
    </row>
    <row r="37" spans="1:5" x14ac:dyDescent="0.25">
      <c r="A37" s="3" t="s">
        <v>260</v>
      </c>
      <c r="B37" s="106"/>
      <c r="C37" s="7">
        <v>19800</v>
      </c>
      <c r="D37" s="106"/>
    </row>
    <row r="38" spans="1:5" ht="19.5" customHeight="1" x14ac:dyDescent="0.25">
      <c r="A38" s="3" t="s">
        <v>309</v>
      </c>
      <c r="B38" s="106"/>
      <c r="C38" s="7">
        <v>13920</v>
      </c>
      <c r="D38" s="106"/>
    </row>
    <row r="39" spans="1:5" x14ac:dyDescent="0.25">
      <c r="A39" s="3" t="s">
        <v>262</v>
      </c>
      <c r="B39" s="106"/>
      <c r="C39" s="7">
        <v>403434.4</v>
      </c>
      <c r="D39" s="106"/>
    </row>
    <row r="40" spans="1:5" x14ac:dyDescent="0.25">
      <c r="A40" s="3" t="s">
        <v>443</v>
      </c>
      <c r="B40" s="106"/>
      <c r="C40" s="7">
        <v>12000</v>
      </c>
      <c r="D40" s="106"/>
    </row>
    <row r="41" spans="1:5" x14ac:dyDescent="0.25">
      <c r="A41" s="3" t="s">
        <v>470</v>
      </c>
      <c r="B41" s="7"/>
      <c r="C41" s="7">
        <v>33109</v>
      </c>
      <c r="D41" s="7"/>
    </row>
    <row r="42" spans="1:5" x14ac:dyDescent="0.25">
      <c r="A42" s="3" t="s">
        <v>370</v>
      </c>
      <c r="B42" s="7"/>
      <c r="C42" s="7">
        <v>20000</v>
      </c>
      <c r="D42" s="7"/>
    </row>
    <row r="43" spans="1:5" ht="34.5" customHeight="1" x14ac:dyDescent="0.25">
      <c r="A43" s="3" t="s">
        <v>472</v>
      </c>
      <c r="B43" s="7"/>
      <c r="C43" s="7">
        <v>22656</v>
      </c>
      <c r="D43" s="7"/>
    </row>
    <row r="44" spans="1:5" x14ac:dyDescent="0.25">
      <c r="A44" s="3" t="s">
        <v>243</v>
      </c>
      <c r="B44" s="7"/>
      <c r="C44" s="7">
        <v>19466</v>
      </c>
      <c r="D44" s="7"/>
    </row>
    <row r="45" spans="1:5" ht="31.5" x14ac:dyDescent="0.25">
      <c r="A45" s="3" t="s">
        <v>271</v>
      </c>
      <c r="B45" s="7"/>
      <c r="C45" s="7">
        <v>86603</v>
      </c>
      <c r="D45" s="7"/>
    </row>
    <row r="46" spans="1:5" ht="31.5" x14ac:dyDescent="0.25">
      <c r="A46" s="3" t="s">
        <v>471</v>
      </c>
      <c r="B46" s="7"/>
      <c r="C46" s="7">
        <v>16438.669999999998</v>
      </c>
      <c r="D46" s="7"/>
    </row>
    <row r="47" spans="1:5" ht="31.5" x14ac:dyDescent="0.25">
      <c r="A47" s="3" t="s">
        <v>382</v>
      </c>
      <c r="B47" s="7"/>
      <c r="C47" s="7">
        <v>10974.8</v>
      </c>
      <c r="D47" s="7"/>
    </row>
    <row r="48" spans="1:5" x14ac:dyDescent="0.25">
      <c r="A48" s="5" t="s">
        <v>303</v>
      </c>
      <c r="B48" s="41">
        <v>870300</v>
      </c>
      <c r="C48" s="41">
        <f>SUM(C35:C47)</f>
        <v>682591.32000000018</v>
      </c>
      <c r="D48" s="41">
        <f>B48-C48</f>
        <v>187708.67999999982</v>
      </c>
    </row>
    <row r="49" spans="1:6" ht="33" customHeight="1" x14ac:dyDescent="0.25">
      <c r="A49" s="157" t="s">
        <v>473</v>
      </c>
      <c r="B49" s="41">
        <v>47620</v>
      </c>
      <c r="C49" s="41">
        <v>36110</v>
      </c>
      <c r="D49" s="41">
        <f t="shared" ref="D49" si="1">B49-C49</f>
        <v>11510</v>
      </c>
      <c r="E49" s="114"/>
      <c r="F49" s="114"/>
    </row>
    <row r="50" spans="1:6" x14ac:dyDescent="0.25">
      <c r="A50" s="148" t="s">
        <v>480</v>
      </c>
      <c r="B50" s="41">
        <f>B33+B48+B49</f>
        <v>1374820</v>
      </c>
      <c r="C50" s="41">
        <f>C33+C48+C49</f>
        <v>1153483.5630000001</v>
      </c>
      <c r="D50" s="41">
        <f>D33+D48+D49</f>
        <v>221336.4369999998</v>
      </c>
      <c r="E50" s="114"/>
    </row>
    <row r="51" spans="1:6" x14ac:dyDescent="0.25">
      <c r="A51" s="310" t="s">
        <v>285</v>
      </c>
      <c r="B51" s="310"/>
      <c r="C51" s="310"/>
      <c r="D51" s="310"/>
    </row>
    <row r="52" spans="1:6" ht="31.5" x14ac:dyDescent="0.25">
      <c r="A52" s="3" t="s">
        <v>477</v>
      </c>
      <c r="B52" s="35">
        <v>195000</v>
      </c>
      <c r="C52" s="35"/>
      <c r="D52" s="35"/>
    </row>
    <row r="53" spans="1:6" ht="31.5" x14ac:dyDescent="0.25">
      <c r="A53" s="3" t="s">
        <v>478</v>
      </c>
      <c r="B53" s="35"/>
      <c r="C53" s="35">
        <v>169800</v>
      </c>
      <c r="D53" s="35"/>
    </row>
    <row r="54" spans="1:6" x14ac:dyDescent="0.25">
      <c r="A54" s="195" t="s">
        <v>479</v>
      </c>
      <c r="B54" s="97">
        <f>SUM(B52:B53)</f>
        <v>195000</v>
      </c>
      <c r="C54" s="97">
        <f>SUM(C52:C53)</f>
        <v>169800</v>
      </c>
      <c r="D54" s="97">
        <f>B54-C54</f>
        <v>25200</v>
      </c>
    </row>
    <row r="55" spans="1:6" x14ac:dyDescent="0.25">
      <c r="A55" s="148" t="s">
        <v>481</v>
      </c>
      <c r="B55" s="41">
        <f>B50+B54</f>
        <v>1569820</v>
      </c>
      <c r="C55" s="41">
        <f>C50+C54</f>
        <v>1323283.5630000001</v>
      </c>
      <c r="D55" s="41">
        <f>D50+D54</f>
        <v>246536.4369999998</v>
      </c>
    </row>
    <row r="56" spans="1:6" x14ac:dyDescent="0.25">
      <c r="A56" s="226" t="s">
        <v>91</v>
      </c>
      <c r="B56" s="78"/>
      <c r="C56" s="80">
        <f>C55/B55*100</f>
        <v>84.295241683759926</v>
      </c>
      <c r="D56" s="78" t="s">
        <v>90</v>
      </c>
    </row>
    <row r="57" spans="1:6" ht="9" customHeight="1" x14ac:dyDescent="0.25">
      <c r="A57" s="306"/>
      <c r="B57" s="306"/>
      <c r="C57" s="306"/>
      <c r="D57" s="306"/>
    </row>
    <row r="58" spans="1:6" ht="36.75" customHeight="1" x14ac:dyDescent="0.25">
      <c r="A58" s="306" t="s">
        <v>482</v>
      </c>
      <c r="B58" s="306"/>
      <c r="C58" s="306"/>
      <c r="D58" s="306"/>
    </row>
    <row r="59" spans="1:6" ht="78" customHeight="1" x14ac:dyDescent="0.25"/>
    <row r="60" spans="1:6" x14ac:dyDescent="0.25">
      <c r="A60" s="18" t="s">
        <v>550</v>
      </c>
      <c r="C60" s="18" t="s">
        <v>551</v>
      </c>
      <c r="D60" t="s">
        <v>552</v>
      </c>
    </row>
  </sheetData>
  <mergeCells count="10">
    <mergeCell ref="C2:D2"/>
    <mergeCell ref="C3:D3"/>
    <mergeCell ref="A51:D51"/>
    <mergeCell ref="A57:D57"/>
    <mergeCell ref="A58:D58"/>
    <mergeCell ref="A4:D4"/>
    <mergeCell ref="A7:D7"/>
    <mergeCell ref="A8:D8"/>
    <mergeCell ref="A12:D12"/>
    <mergeCell ref="A5:D5"/>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58"/>
  <sheetViews>
    <sheetView topLeftCell="A145" workbookViewId="0">
      <selection activeCell="G158" sqref="B158:G158"/>
    </sheetView>
  </sheetViews>
  <sheetFormatPr defaultRowHeight="15.75" x14ac:dyDescent="0.25"/>
  <cols>
    <col min="1" max="1" width="7.140625" customWidth="1"/>
    <col min="2" max="2" width="34.7109375" style="18" customWidth="1"/>
    <col min="3" max="3" width="8.28515625" style="18" customWidth="1"/>
    <col min="4" max="4" width="5.7109375" style="18" customWidth="1"/>
    <col min="5" max="5" width="15.28515625" style="130" customWidth="1"/>
    <col min="6" max="6" width="17" style="130" customWidth="1"/>
    <col min="7" max="7" width="15.42578125" style="130" customWidth="1"/>
    <col min="8" max="8" width="24.85546875" customWidth="1"/>
  </cols>
  <sheetData>
    <row r="1" spans="1:7" x14ac:dyDescent="0.25">
      <c r="B1" s="1"/>
      <c r="C1" s="1"/>
      <c r="D1" s="1"/>
      <c r="E1" s="110"/>
      <c r="F1" s="110"/>
      <c r="G1" s="110" t="s">
        <v>540</v>
      </c>
    </row>
    <row r="2" spans="1:7" x14ac:dyDescent="0.25">
      <c r="B2" s="1"/>
      <c r="C2" s="1"/>
      <c r="D2" s="1"/>
      <c r="E2" s="110"/>
      <c r="F2" s="307" t="s">
        <v>553</v>
      </c>
      <c r="G2" s="307"/>
    </row>
    <row r="3" spans="1:7" x14ac:dyDescent="0.25">
      <c r="B3" s="1"/>
      <c r="C3" s="1"/>
      <c r="D3" s="1"/>
      <c r="E3" s="110"/>
      <c r="F3" s="307" t="s">
        <v>555</v>
      </c>
      <c r="G3" s="307"/>
    </row>
    <row r="4" spans="1:7" x14ac:dyDescent="0.25">
      <c r="A4" s="295" t="s">
        <v>401</v>
      </c>
      <c r="B4" s="295"/>
      <c r="C4" s="295"/>
      <c r="D4" s="295"/>
      <c r="E4" s="295"/>
      <c r="F4" s="295"/>
      <c r="G4" s="295"/>
    </row>
    <row r="5" spans="1:7" ht="33" customHeight="1" x14ac:dyDescent="0.25">
      <c r="A5" s="315" t="s">
        <v>198</v>
      </c>
      <c r="B5" s="315"/>
      <c r="C5" s="315"/>
      <c r="D5" s="315"/>
      <c r="E5" s="315"/>
      <c r="F5" s="315"/>
      <c r="G5" s="315"/>
    </row>
    <row r="6" spans="1:7" ht="348.75" customHeight="1" x14ac:dyDescent="0.25">
      <c r="A6" s="314" t="s">
        <v>541</v>
      </c>
      <c r="B6" s="314"/>
      <c r="C6" s="314"/>
      <c r="D6" s="314"/>
      <c r="E6" s="314"/>
      <c r="F6" s="314"/>
      <c r="G6" s="314"/>
    </row>
    <row r="7" spans="1:7" ht="153.75" customHeight="1" x14ac:dyDescent="0.25">
      <c r="A7" s="314"/>
      <c r="B7" s="314"/>
      <c r="C7" s="314"/>
      <c r="D7" s="314"/>
      <c r="E7" s="314"/>
      <c r="F7" s="314"/>
      <c r="G7" s="314"/>
    </row>
    <row r="8" spans="1:7" ht="11.25" customHeight="1" x14ac:dyDescent="0.25">
      <c r="A8" s="300" t="s">
        <v>82</v>
      </c>
      <c r="B8" s="300"/>
      <c r="C8" s="300"/>
      <c r="D8" s="300"/>
      <c r="E8" s="300"/>
      <c r="F8" s="300"/>
      <c r="G8" s="300"/>
    </row>
    <row r="9" spans="1:7" x14ac:dyDescent="0.25">
      <c r="B9" s="61" t="s">
        <v>83</v>
      </c>
      <c r="C9" s="61"/>
      <c r="D9" s="61"/>
      <c r="E9" s="66">
        <f>F144</f>
        <v>6331845.4500000002</v>
      </c>
      <c r="F9" s="66" t="s">
        <v>87</v>
      </c>
      <c r="G9" s="64"/>
    </row>
    <row r="10" spans="1:7" x14ac:dyDescent="0.25">
      <c r="B10" s="62" t="s">
        <v>84</v>
      </c>
      <c r="C10" s="58"/>
      <c r="D10" s="58"/>
      <c r="E10" s="65">
        <f>F153</f>
        <v>574776.94999999995</v>
      </c>
      <c r="F10" s="128" t="s">
        <v>87</v>
      </c>
      <c r="G10" s="65"/>
    </row>
    <row r="11" spans="1:7" ht="30.75" customHeight="1" x14ac:dyDescent="0.25">
      <c r="A11" s="63" t="s">
        <v>67</v>
      </c>
      <c r="B11" s="11" t="s">
        <v>219</v>
      </c>
      <c r="C11" s="2" t="s">
        <v>86</v>
      </c>
      <c r="D11" s="2" t="s">
        <v>51</v>
      </c>
      <c r="E11" s="129" t="s">
        <v>1</v>
      </c>
      <c r="F11" s="129" t="s">
        <v>37</v>
      </c>
      <c r="G11" s="129" t="s">
        <v>15</v>
      </c>
    </row>
    <row r="12" spans="1:7" x14ac:dyDescent="0.25">
      <c r="A12" s="47"/>
      <c r="B12" s="310" t="s">
        <v>48</v>
      </c>
      <c r="C12" s="310"/>
      <c r="D12" s="310"/>
      <c r="E12" s="310"/>
      <c r="F12" s="310"/>
      <c r="G12" s="310"/>
    </row>
    <row r="13" spans="1:7" x14ac:dyDescent="0.25">
      <c r="A13" s="93">
        <v>111010</v>
      </c>
      <c r="B13" s="29" t="s">
        <v>489</v>
      </c>
      <c r="C13" s="29"/>
      <c r="D13" s="29"/>
      <c r="E13" s="229"/>
      <c r="F13" s="229"/>
      <c r="G13" s="229"/>
    </row>
    <row r="14" spans="1:7" ht="30.95" hidden="1" x14ac:dyDescent="0.35">
      <c r="A14" s="92">
        <v>111200</v>
      </c>
      <c r="B14" s="127" t="s">
        <v>200</v>
      </c>
      <c r="C14" s="29"/>
      <c r="D14" s="29"/>
      <c r="E14" s="22">
        <v>137292</v>
      </c>
      <c r="F14" s="228">
        <v>52584.6</v>
      </c>
      <c r="G14" s="22"/>
    </row>
    <row r="15" spans="1:7" ht="30.95" hidden="1" x14ac:dyDescent="0.35">
      <c r="A15" s="93"/>
      <c r="B15" s="127" t="s">
        <v>201</v>
      </c>
      <c r="C15" s="29"/>
      <c r="D15" s="29"/>
      <c r="E15" s="22"/>
      <c r="F15" s="22">
        <v>11568.88</v>
      </c>
      <c r="G15" s="22"/>
    </row>
    <row r="16" spans="1:7" ht="15.6" hidden="1" x14ac:dyDescent="0.35">
      <c r="A16" s="93"/>
      <c r="B16" s="196" t="s">
        <v>93</v>
      </c>
      <c r="C16" s="29"/>
      <c r="D16" s="29"/>
      <c r="E16" s="112">
        <f>E14+E15</f>
        <v>137292</v>
      </c>
      <c r="F16" s="112">
        <f t="shared" ref="F16" si="0">F14+F15</f>
        <v>64153.479999999996</v>
      </c>
      <c r="G16" s="112">
        <f>E16-F16</f>
        <v>73138.52</v>
      </c>
    </row>
    <row r="17" spans="1:7" ht="15.6" hidden="1" x14ac:dyDescent="0.35">
      <c r="A17" s="93">
        <v>111010</v>
      </c>
      <c r="B17" s="127" t="s">
        <v>46</v>
      </c>
      <c r="C17" s="29"/>
      <c r="D17" s="29"/>
      <c r="E17" s="22">
        <v>19387555</v>
      </c>
      <c r="F17" s="22">
        <v>16731478.140000001</v>
      </c>
      <c r="G17" s="22">
        <f>E17-F17</f>
        <v>2656076.8599999994</v>
      </c>
    </row>
    <row r="18" spans="1:7" ht="18" hidden="1" customHeight="1" x14ac:dyDescent="0.35">
      <c r="A18" s="47"/>
      <c r="B18" s="127" t="s">
        <v>161</v>
      </c>
      <c r="C18" s="29"/>
      <c r="D18" s="29"/>
      <c r="E18" s="22">
        <v>4389615</v>
      </c>
      <c r="F18" s="22">
        <v>3864980.61</v>
      </c>
      <c r="G18" s="22">
        <f>E18-F18</f>
        <v>524634.39000000013</v>
      </c>
    </row>
    <row r="19" spans="1:7" ht="18" hidden="1" customHeight="1" x14ac:dyDescent="0.35">
      <c r="A19" s="47"/>
      <c r="B19" s="196" t="s">
        <v>300</v>
      </c>
      <c r="C19" s="29"/>
      <c r="D19" s="29"/>
      <c r="E19" s="112">
        <f>E17+E18</f>
        <v>23777170</v>
      </c>
      <c r="F19" s="112">
        <f>F17+F18</f>
        <v>20596458.75</v>
      </c>
      <c r="G19" s="112">
        <f>G17+G18</f>
        <v>3180711.2499999995</v>
      </c>
    </row>
    <row r="20" spans="1:7" ht="31.5" x14ac:dyDescent="0.25">
      <c r="A20" s="47"/>
      <c r="B20" s="157" t="s">
        <v>367</v>
      </c>
      <c r="C20" s="5"/>
      <c r="D20" s="5"/>
      <c r="E20" s="112">
        <v>427159</v>
      </c>
      <c r="F20" s="112">
        <v>308119.09999999998</v>
      </c>
      <c r="G20" s="22">
        <f>E20-F20</f>
        <v>119039.90000000002</v>
      </c>
    </row>
    <row r="21" spans="1:7" x14ac:dyDescent="0.25">
      <c r="A21" s="47"/>
      <c r="B21" s="157" t="s">
        <v>368</v>
      </c>
      <c r="C21" s="5"/>
      <c r="D21" s="5"/>
      <c r="E21" s="106">
        <v>52000</v>
      </c>
      <c r="F21" s="106">
        <v>5624.96</v>
      </c>
      <c r="G21" s="7">
        <f t="shared" ref="G21:G72" si="1">E21-F21</f>
        <v>46375.040000000001</v>
      </c>
    </row>
    <row r="22" spans="1:7" x14ac:dyDescent="0.25">
      <c r="A22" s="47"/>
      <c r="B22" s="157" t="s">
        <v>275</v>
      </c>
      <c r="C22" s="3"/>
      <c r="D22" s="3"/>
      <c r="E22" s="106">
        <v>1094580</v>
      </c>
      <c r="F22" s="7"/>
      <c r="G22" s="7"/>
    </row>
    <row r="23" spans="1:7" x14ac:dyDescent="0.25">
      <c r="A23" s="47"/>
      <c r="B23" s="3" t="s">
        <v>351</v>
      </c>
      <c r="C23" s="3"/>
      <c r="D23" s="3"/>
      <c r="E23" s="7"/>
      <c r="F23" s="7">
        <v>260386.48</v>
      </c>
      <c r="G23" s="7"/>
    </row>
    <row r="24" spans="1:7" x14ac:dyDescent="0.25">
      <c r="A24" s="47"/>
      <c r="B24" s="3" t="s">
        <v>352</v>
      </c>
      <c r="C24" s="3"/>
      <c r="D24" s="3"/>
      <c r="E24" s="7"/>
      <c r="F24" s="7">
        <v>106591.78</v>
      </c>
      <c r="G24" s="7"/>
    </row>
    <row r="25" spans="1:7" x14ac:dyDescent="0.25">
      <c r="A25" s="47"/>
      <c r="B25" s="3" t="s">
        <v>353</v>
      </c>
      <c r="C25" s="3"/>
      <c r="D25" s="3"/>
      <c r="E25" s="7"/>
      <c r="F25" s="7">
        <v>10411.32</v>
      </c>
      <c r="G25" s="7"/>
    </row>
    <row r="26" spans="1:7" x14ac:dyDescent="0.25">
      <c r="A26" s="47"/>
      <c r="B26" s="3" t="s">
        <v>354</v>
      </c>
      <c r="C26" s="3"/>
      <c r="D26" s="3"/>
      <c r="E26" s="7"/>
      <c r="F26" s="7">
        <v>199654.15</v>
      </c>
      <c r="G26" s="7"/>
    </row>
    <row r="27" spans="1:7" x14ac:dyDescent="0.25">
      <c r="A27" s="47"/>
      <c r="B27" s="3" t="s">
        <v>355</v>
      </c>
      <c r="C27" s="3"/>
      <c r="D27" s="3"/>
      <c r="E27" s="7"/>
      <c r="F27" s="7">
        <v>45227</v>
      </c>
      <c r="G27" s="7"/>
    </row>
    <row r="28" spans="1:7" ht="31.5" x14ac:dyDescent="0.25">
      <c r="A28" s="47"/>
      <c r="B28" s="3" t="s">
        <v>357</v>
      </c>
      <c r="C28" s="3"/>
      <c r="D28" s="3"/>
      <c r="E28" s="7"/>
      <c r="F28" s="7">
        <v>73820</v>
      </c>
      <c r="G28" s="7"/>
    </row>
    <row r="29" spans="1:7" x14ac:dyDescent="0.25">
      <c r="A29" s="47"/>
      <c r="B29" s="3" t="s">
        <v>358</v>
      </c>
      <c r="C29" s="3"/>
      <c r="D29" s="3"/>
      <c r="E29" s="7"/>
      <c r="F29" s="7">
        <v>41830</v>
      </c>
      <c r="G29" s="7"/>
    </row>
    <row r="30" spans="1:7" x14ac:dyDescent="0.25">
      <c r="A30" s="47"/>
      <c r="B30" s="3" t="s">
        <v>359</v>
      </c>
      <c r="C30" s="3"/>
      <c r="D30" s="3"/>
      <c r="E30" s="7"/>
      <c r="F30" s="7">
        <v>19009</v>
      </c>
      <c r="G30" s="7"/>
    </row>
    <row r="31" spans="1:7" x14ac:dyDescent="0.25">
      <c r="A31" s="47"/>
      <c r="B31" s="3" t="s">
        <v>360</v>
      </c>
      <c r="C31" s="3"/>
      <c r="D31" s="3"/>
      <c r="E31" s="7"/>
      <c r="F31" s="7">
        <v>227520.42</v>
      </c>
      <c r="G31" s="7"/>
    </row>
    <row r="32" spans="1:7" x14ac:dyDescent="0.25">
      <c r="A32" s="47"/>
      <c r="B32" s="3" t="s">
        <v>361</v>
      </c>
      <c r="C32" s="3"/>
      <c r="D32" s="3"/>
      <c r="E32" s="7"/>
      <c r="F32" s="7">
        <v>18890.88</v>
      </c>
      <c r="G32" s="7"/>
    </row>
    <row r="33" spans="1:7" x14ac:dyDescent="0.25">
      <c r="A33" s="47"/>
      <c r="B33" s="3" t="s">
        <v>356</v>
      </c>
      <c r="C33" s="3"/>
      <c r="D33" s="3"/>
      <c r="E33" s="7"/>
      <c r="F33" s="7">
        <v>5000</v>
      </c>
      <c r="G33" s="7"/>
    </row>
    <row r="34" spans="1:7" x14ac:dyDescent="0.25">
      <c r="A34" s="47"/>
      <c r="B34" s="3" t="s">
        <v>362</v>
      </c>
      <c r="C34" s="3"/>
      <c r="D34" s="3"/>
      <c r="E34" s="7"/>
      <c r="F34" s="7">
        <v>2234</v>
      </c>
      <c r="G34" s="7"/>
    </row>
    <row r="35" spans="1:7" x14ac:dyDescent="0.25">
      <c r="A35" s="47"/>
      <c r="B35" s="3" t="s">
        <v>363</v>
      </c>
      <c r="C35" s="3"/>
      <c r="D35" s="3"/>
      <c r="E35" s="7"/>
      <c r="F35" s="7">
        <v>2965</v>
      </c>
      <c r="G35" s="7"/>
    </row>
    <row r="36" spans="1:7" x14ac:dyDescent="0.25">
      <c r="A36" s="47"/>
      <c r="B36" s="3" t="s">
        <v>364</v>
      </c>
      <c r="C36" s="3"/>
      <c r="D36" s="3"/>
      <c r="E36" s="7"/>
      <c r="F36" s="7">
        <v>2499</v>
      </c>
      <c r="G36" s="7"/>
    </row>
    <row r="37" spans="1:7" x14ac:dyDescent="0.25">
      <c r="A37" s="47"/>
      <c r="B37" s="3" t="s">
        <v>365</v>
      </c>
      <c r="C37" s="3"/>
      <c r="D37" s="3"/>
      <c r="E37" s="7"/>
      <c r="F37" s="7">
        <v>10492.8</v>
      </c>
      <c r="G37" s="7"/>
    </row>
    <row r="38" spans="1:7" x14ac:dyDescent="0.25">
      <c r="A38" s="47"/>
      <c r="B38" s="5" t="s">
        <v>366</v>
      </c>
      <c r="C38" s="5"/>
      <c r="D38" s="5"/>
      <c r="E38" s="106">
        <f>SUM(E22:E37)</f>
        <v>1094580</v>
      </c>
      <c r="F38" s="106">
        <f>SUM(F23:F37)</f>
        <v>1026531.8300000001</v>
      </c>
      <c r="G38" s="7">
        <f>E22-F38</f>
        <v>68048.169999999925</v>
      </c>
    </row>
    <row r="39" spans="1:7" x14ac:dyDescent="0.25">
      <c r="A39" s="47"/>
      <c r="B39" s="157" t="s">
        <v>276</v>
      </c>
      <c r="C39" s="3"/>
      <c r="D39" s="3"/>
      <c r="E39" s="106">
        <v>2152182</v>
      </c>
      <c r="F39" s="7"/>
      <c r="G39" s="7"/>
    </row>
    <row r="40" spans="1:7" x14ac:dyDescent="0.25">
      <c r="A40" s="47"/>
      <c r="B40" s="3" t="s">
        <v>369</v>
      </c>
      <c r="C40" s="3"/>
      <c r="D40" s="3"/>
      <c r="E40" s="7"/>
      <c r="F40" s="7">
        <v>51655.7</v>
      </c>
      <c r="G40" s="7"/>
    </row>
    <row r="41" spans="1:7" ht="31.5" x14ac:dyDescent="0.25">
      <c r="A41" s="47"/>
      <c r="B41" s="3" t="s">
        <v>309</v>
      </c>
      <c r="C41" s="3"/>
      <c r="D41" s="3"/>
      <c r="E41" s="7"/>
      <c r="F41" s="7">
        <v>70053</v>
      </c>
      <c r="G41" s="7"/>
    </row>
    <row r="42" spans="1:7" x14ac:dyDescent="0.25">
      <c r="A42" s="47"/>
      <c r="B42" s="3" t="s">
        <v>260</v>
      </c>
      <c r="C42" s="3"/>
      <c r="D42" s="3"/>
      <c r="E42" s="7"/>
      <c r="F42" s="7">
        <v>93.55</v>
      </c>
      <c r="G42" s="7"/>
    </row>
    <row r="43" spans="1:7" x14ac:dyDescent="0.25">
      <c r="A43" s="47"/>
      <c r="B43" s="3" t="s">
        <v>370</v>
      </c>
      <c r="C43" s="3"/>
      <c r="D43" s="3"/>
      <c r="E43" s="7"/>
      <c r="F43" s="7">
        <v>7000</v>
      </c>
      <c r="G43" s="7"/>
    </row>
    <row r="44" spans="1:7" x14ac:dyDescent="0.25">
      <c r="A44" s="47"/>
      <c r="B44" s="3" t="s">
        <v>384</v>
      </c>
      <c r="C44" s="3"/>
      <c r="D44" s="3"/>
      <c r="E44" s="7"/>
      <c r="F44" s="7">
        <v>6700</v>
      </c>
      <c r="G44" s="7"/>
    </row>
    <row r="45" spans="1:7" ht="31.5" x14ac:dyDescent="0.25">
      <c r="A45" s="47"/>
      <c r="B45" s="3" t="s">
        <v>371</v>
      </c>
      <c r="C45" s="3"/>
      <c r="D45" s="3"/>
      <c r="E45" s="7"/>
      <c r="F45" s="7">
        <v>49494.96</v>
      </c>
      <c r="G45" s="7"/>
    </row>
    <row r="46" spans="1:7" ht="31.5" x14ac:dyDescent="0.25">
      <c r="A46" s="47"/>
      <c r="B46" s="3" t="s">
        <v>372</v>
      </c>
      <c r="C46" s="3"/>
      <c r="D46" s="3"/>
      <c r="E46" s="7"/>
      <c r="F46" s="7">
        <v>16379</v>
      </c>
      <c r="G46" s="7"/>
    </row>
    <row r="47" spans="1:7" ht="31.5" x14ac:dyDescent="0.25">
      <c r="A47" s="47"/>
      <c r="B47" s="3" t="s">
        <v>373</v>
      </c>
      <c r="C47" s="3"/>
      <c r="D47" s="3"/>
      <c r="E47" s="7"/>
      <c r="F47" s="7">
        <v>995102</v>
      </c>
      <c r="G47" s="7"/>
    </row>
    <row r="48" spans="1:7" x14ac:dyDescent="0.25">
      <c r="A48" s="47"/>
      <c r="B48" s="3" t="s">
        <v>267</v>
      </c>
      <c r="C48" s="3"/>
      <c r="D48" s="3"/>
      <c r="E48" s="7"/>
      <c r="F48" s="7">
        <v>332500</v>
      </c>
      <c r="G48" s="7"/>
    </row>
    <row r="49" spans="1:7" ht="18.75" customHeight="1" x14ac:dyDescent="0.25">
      <c r="A49" s="47"/>
      <c r="B49" s="3" t="s">
        <v>374</v>
      </c>
      <c r="C49" s="3"/>
      <c r="D49" s="3"/>
      <c r="E49" s="7"/>
      <c r="F49" s="7">
        <v>5400</v>
      </c>
      <c r="G49" s="7"/>
    </row>
    <row r="50" spans="1:7" x14ac:dyDescent="0.25">
      <c r="A50" s="47"/>
      <c r="B50" s="3" t="s">
        <v>375</v>
      </c>
      <c r="C50" s="3"/>
      <c r="D50" s="3"/>
      <c r="E50" s="7"/>
      <c r="F50" s="7">
        <v>2800</v>
      </c>
      <c r="G50" s="7"/>
    </row>
    <row r="51" spans="1:7" x14ac:dyDescent="0.25">
      <c r="A51" s="47"/>
      <c r="B51" s="3" t="s">
        <v>376</v>
      </c>
      <c r="C51" s="3"/>
      <c r="D51" s="3"/>
      <c r="E51" s="7"/>
      <c r="F51" s="7">
        <v>5950</v>
      </c>
      <c r="G51" s="7"/>
    </row>
    <row r="52" spans="1:7" ht="31.5" x14ac:dyDescent="0.25">
      <c r="A52" s="47"/>
      <c r="B52" s="3" t="s">
        <v>377</v>
      </c>
      <c r="C52" s="3"/>
      <c r="D52" s="3"/>
      <c r="E52" s="7"/>
      <c r="F52" s="7">
        <v>3200</v>
      </c>
      <c r="G52" s="7"/>
    </row>
    <row r="53" spans="1:7" ht="31.5" x14ac:dyDescent="0.25">
      <c r="A53" s="47"/>
      <c r="B53" s="3" t="s">
        <v>379</v>
      </c>
      <c r="C53" s="3"/>
      <c r="D53" s="3"/>
      <c r="E53" s="7"/>
      <c r="F53" s="7">
        <v>49759.199999999997</v>
      </c>
      <c r="G53" s="7"/>
    </row>
    <row r="54" spans="1:7" ht="31.5" x14ac:dyDescent="0.25">
      <c r="A54" s="47"/>
      <c r="B54" s="3" t="s">
        <v>378</v>
      </c>
      <c r="C54" s="3"/>
      <c r="D54" s="3"/>
      <c r="E54" s="7"/>
      <c r="F54" s="7">
        <v>44266.8</v>
      </c>
      <c r="G54" s="7"/>
    </row>
    <row r="55" spans="1:7" ht="31.5" x14ac:dyDescent="0.25">
      <c r="A55" s="47"/>
      <c r="B55" s="3" t="s">
        <v>380</v>
      </c>
      <c r="C55" s="3"/>
      <c r="D55" s="3"/>
      <c r="E55" s="7"/>
      <c r="F55" s="7">
        <v>79724.42</v>
      </c>
      <c r="G55" s="7"/>
    </row>
    <row r="56" spans="1:7" ht="31.5" x14ac:dyDescent="0.25">
      <c r="A56" s="47"/>
      <c r="B56" s="3" t="s">
        <v>243</v>
      </c>
      <c r="C56" s="3"/>
      <c r="D56" s="3"/>
      <c r="E56" s="7"/>
      <c r="F56" s="7">
        <v>58880.95</v>
      </c>
      <c r="G56" s="7"/>
    </row>
    <row r="57" spans="1:7" ht="31.5" x14ac:dyDescent="0.25">
      <c r="A57" s="47"/>
      <c r="B57" s="3" t="s">
        <v>271</v>
      </c>
      <c r="C57" s="3"/>
      <c r="D57" s="3"/>
      <c r="E57" s="7"/>
      <c r="F57" s="7">
        <v>22633.19</v>
      </c>
      <c r="G57" s="7"/>
    </row>
    <row r="58" spans="1:7" ht="31.5" customHeight="1" x14ac:dyDescent="0.25">
      <c r="A58" s="47"/>
      <c r="B58" s="3" t="s">
        <v>381</v>
      </c>
      <c r="C58" s="3"/>
      <c r="D58" s="3"/>
      <c r="E58" s="7"/>
      <c r="F58" s="7">
        <v>1500</v>
      </c>
      <c r="G58" s="7"/>
    </row>
    <row r="59" spans="1:7" ht="31.5" x14ac:dyDescent="0.25">
      <c r="A59" s="47"/>
      <c r="B59" s="3" t="s">
        <v>382</v>
      </c>
      <c r="C59" s="3"/>
      <c r="D59" s="3"/>
      <c r="E59" s="7"/>
      <c r="F59" s="7">
        <v>83930.3</v>
      </c>
      <c r="G59" s="7"/>
    </row>
    <row r="60" spans="1:7" ht="31.5" x14ac:dyDescent="0.25">
      <c r="A60" s="47"/>
      <c r="B60" s="3" t="s">
        <v>383</v>
      </c>
      <c r="C60" s="3"/>
      <c r="D60" s="3"/>
      <c r="E60" s="7"/>
      <c r="F60" s="7">
        <v>42130</v>
      </c>
      <c r="G60" s="7"/>
    </row>
    <row r="61" spans="1:7" x14ac:dyDescent="0.25">
      <c r="A61" s="47"/>
      <c r="B61" s="5" t="s">
        <v>385</v>
      </c>
      <c r="C61" s="5"/>
      <c r="D61" s="5"/>
      <c r="E61" s="106">
        <f>SUM(E39:E60)</f>
        <v>2152182</v>
      </c>
      <c r="F61" s="106">
        <f>SUM(F40:F60)</f>
        <v>1929153.0699999998</v>
      </c>
      <c r="G61" s="7">
        <f>E61-F61</f>
        <v>223028.93000000017</v>
      </c>
    </row>
    <row r="62" spans="1:7" x14ac:dyDescent="0.25">
      <c r="A62" s="47"/>
      <c r="B62" s="157" t="s">
        <v>485</v>
      </c>
      <c r="C62" s="5"/>
      <c r="D62" s="5"/>
      <c r="E62" s="106">
        <v>172000</v>
      </c>
      <c r="F62" s="106"/>
      <c r="G62" s="7"/>
    </row>
    <row r="63" spans="1:7" x14ac:dyDescent="0.25">
      <c r="A63" s="47"/>
      <c r="B63" s="3" t="s">
        <v>234</v>
      </c>
      <c r="C63" s="3"/>
      <c r="D63" s="3"/>
      <c r="E63" s="35"/>
      <c r="F63" s="7">
        <v>3000</v>
      </c>
      <c r="G63" s="7"/>
    </row>
    <row r="64" spans="1:7" ht="31.5" x14ac:dyDescent="0.25">
      <c r="A64" s="47"/>
      <c r="B64" s="3" t="s">
        <v>386</v>
      </c>
      <c r="C64" s="3"/>
      <c r="D64" s="3"/>
      <c r="E64" s="35"/>
      <c r="F64" s="7">
        <v>11700</v>
      </c>
      <c r="G64" s="7"/>
    </row>
    <row r="65" spans="1:8" x14ac:dyDescent="0.25">
      <c r="A65" s="47"/>
      <c r="B65" s="3" t="s">
        <v>252</v>
      </c>
      <c r="C65" s="3"/>
      <c r="D65" s="3"/>
      <c r="E65" s="35">
        <v>100</v>
      </c>
      <c r="F65" s="7"/>
      <c r="G65" s="7"/>
    </row>
    <row r="66" spans="1:8" x14ac:dyDescent="0.25">
      <c r="A66" s="47"/>
      <c r="B66" s="5" t="s">
        <v>487</v>
      </c>
      <c r="C66" s="5"/>
      <c r="D66" s="5"/>
      <c r="E66" s="106">
        <f>E63+E64+E62+E65</f>
        <v>172100</v>
      </c>
      <c r="F66" s="106">
        <f>F63+F64</f>
        <v>14700</v>
      </c>
      <c r="G66" s="7">
        <f>E66-F66</f>
        <v>157400</v>
      </c>
    </row>
    <row r="67" spans="1:8" x14ac:dyDescent="0.25">
      <c r="A67" s="47"/>
      <c r="B67" s="197" t="s">
        <v>387</v>
      </c>
      <c r="C67" s="197"/>
      <c r="D67" s="197"/>
      <c r="E67" s="198">
        <f>E20+E21+E38+E61+E66</f>
        <v>3898021</v>
      </c>
      <c r="F67" s="198">
        <f>F20+F21+F38+F61+F66</f>
        <v>3284128.96</v>
      </c>
      <c r="G67" s="147"/>
      <c r="H67" s="114"/>
    </row>
    <row r="68" spans="1:8" ht="15.6" hidden="1" x14ac:dyDescent="0.35">
      <c r="A68" s="47"/>
      <c r="B68" s="227" t="s">
        <v>493</v>
      </c>
      <c r="C68" s="197"/>
      <c r="D68" s="197"/>
      <c r="E68" s="198"/>
      <c r="F68" s="198"/>
      <c r="G68" s="147"/>
      <c r="H68" s="114"/>
    </row>
    <row r="69" spans="1:8" ht="15.6" hidden="1" x14ac:dyDescent="0.35">
      <c r="A69" s="47"/>
      <c r="B69" s="3" t="s">
        <v>203</v>
      </c>
      <c r="C69" s="3"/>
      <c r="D69" s="3"/>
      <c r="E69" s="7">
        <v>291810</v>
      </c>
      <c r="F69" s="7">
        <v>159570.79</v>
      </c>
      <c r="G69" s="7">
        <f t="shared" si="1"/>
        <v>132239.21</v>
      </c>
      <c r="H69" s="114">
        <f>H67-E76</f>
        <v>0</v>
      </c>
    </row>
    <row r="70" spans="1:8" ht="15.6" hidden="1" x14ac:dyDescent="0.35">
      <c r="A70" s="47"/>
      <c r="B70" s="3" t="s">
        <v>204</v>
      </c>
      <c r="C70" s="3"/>
      <c r="D70" s="17"/>
      <c r="E70" s="7">
        <v>1084640</v>
      </c>
      <c r="F70" s="7">
        <v>548823.69999999995</v>
      </c>
      <c r="G70" s="7">
        <f t="shared" si="1"/>
        <v>535816.30000000005</v>
      </c>
    </row>
    <row r="71" spans="1:8" ht="15.6" hidden="1" x14ac:dyDescent="0.35">
      <c r="A71" s="47"/>
      <c r="B71" s="3" t="s">
        <v>109</v>
      </c>
      <c r="C71" s="3"/>
      <c r="D71" s="17"/>
      <c r="E71" s="7">
        <v>3011741</v>
      </c>
      <c r="F71" s="7">
        <v>291819.84000000003</v>
      </c>
      <c r="G71" s="7">
        <f t="shared" si="1"/>
        <v>2719921.16</v>
      </c>
    </row>
    <row r="72" spans="1:8" ht="15.6" hidden="1" x14ac:dyDescent="0.35">
      <c r="A72" s="47"/>
      <c r="B72" s="3" t="s">
        <v>206</v>
      </c>
      <c r="C72" s="3"/>
      <c r="D72" s="17"/>
      <c r="E72" s="35">
        <v>1933020</v>
      </c>
      <c r="F72" s="7">
        <v>1863891</v>
      </c>
      <c r="G72" s="7">
        <f t="shared" si="1"/>
        <v>69129</v>
      </c>
    </row>
    <row r="73" spans="1:8" ht="15.6" hidden="1" x14ac:dyDescent="0.35">
      <c r="A73" s="47"/>
      <c r="B73" s="5" t="s">
        <v>301</v>
      </c>
      <c r="C73" s="5"/>
      <c r="D73" s="132"/>
      <c r="E73" s="41">
        <f>E69+E70+E71+E72</f>
        <v>6321211</v>
      </c>
      <c r="F73" s="41">
        <f>F69+F70+F71+F72</f>
        <v>2864105.33</v>
      </c>
      <c r="G73" s="41">
        <f t="shared" ref="G73" si="2">G69+G70+G71+G72</f>
        <v>3457105.67</v>
      </c>
    </row>
    <row r="74" spans="1:8" x14ac:dyDescent="0.25">
      <c r="A74" s="47"/>
      <c r="B74" s="5" t="s">
        <v>388</v>
      </c>
      <c r="C74" s="5"/>
      <c r="D74" s="132"/>
      <c r="E74" s="41">
        <v>5000</v>
      </c>
      <c r="F74" s="41"/>
      <c r="G74" s="41"/>
    </row>
    <row r="75" spans="1:8" x14ac:dyDescent="0.25">
      <c r="A75" s="244"/>
      <c r="B75" s="241" t="s">
        <v>486</v>
      </c>
      <c r="C75" s="240"/>
      <c r="D75" s="241"/>
      <c r="E75" s="242">
        <f>E67+E74</f>
        <v>3903021</v>
      </c>
      <c r="F75" s="242">
        <f t="shared" ref="F75:G75" si="3">F67+F74</f>
        <v>3284128.96</v>
      </c>
      <c r="G75" s="242">
        <f t="shared" si="3"/>
        <v>0</v>
      </c>
    </row>
    <row r="76" spans="1:8" s="237" customFormat="1" x14ac:dyDescent="0.25">
      <c r="A76" s="232"/>
      <c r="B76" s="233" t="s">
        <v>488</v>
      </c>
      <c r="C76" s="234"/>
      <c r="D76" s="235"/>
      <c r="E76" s="236"/>
      <c r="F76" s="236"/>
      <c r="G76" s="236"/>
    </row>
    <row r="77" spans="1:8" ht="15.6" hidden="1" x14ac:dyDescent="0.35">
      <c r="A77" s="47">
        <v>111021</v>
      </c>
      <c r="B77" s="17" t="s">
        <v>46</v>
      </c>
      <c r="C77" s="3"/>
      <c r="D77" s="17"/>
      <c r="E77" s="35">
        <f>3270752+2897000+2163778+2328237+3078150</f>
        <v>13737917</v>
      </c>
      <c r="F77" s="7">
        <v>10336806.109999999</v>
      </c>
      <c r="G77" s="7">
        <f>E77-F77</f>
        <v>3401110.8900000006</v>
      </c>
    </row>
    <row r="78" spans="1:8" ht="15.6" hidden="1" x14ac:dyDescent="0.35">
      <c r="A78" s="47"/>
      <c r="B78" s="3" t="s">
        <v>161</v>
      </c>
      <c r="C78" s="3"/>
      <c r="D78" s="17"/>
      <c r="E78" s="35">
        <f>719550+637280+476080+512223+677200</f>
        <v>3022333</v>
      </c>
      <c r="F78" s="7">
        <v>2284487.14</v>
      </c>
      <c r="G78" s="7">
        <f>E78-F78</f>
        <v>737845.85999999987</v>
      </c>
    </row>
    <row r="79" spans="1:8" ht="15.6" hidden="1" x14ac:dyDescent="0.35">
      <c r="A79" s="47"/>
      <c r="B79" s="5" t="s">
        <v>300</v>
      </c>
      <c r="C79" s="3"/>
      <c r="D79" s="17"/>
      <c r="E79" s="41">
        <f>E77+E78</f>
        <v>16760250</v>
      </c>
      <c r="F79" s="41">
        <f>F77+F78</f>
        <v>12621293.25</v>
      </c>
      <c r="G79" s="41">
        <f>G77+G78</f>
        <v>4138956.7500000005</v>
      </c>
    </row>
    <row r="80" spans="1:8" ht="15.6" hidden="1" x14ac:dyDescent="0.35">
      <c r="A80" s="47">
        <v>111031</v>
      </c>
      <c r="B80" s="3" t="s">
        <v>46</v>
      </c>
      <c r="C80" s="17"/>
      <c r="D80" s="17"/>
      <c r="E80" s="35">
        <v>38562869</v>
      </c>
      <c r="F80" s="7">
        <v>38120342.700000003</v>
      </c>
      <c r="G80" s="7">
        <f>E80-F80</f>
        <v>442526.29999999702</v>
      </c>
    </row>
    <row r="81" spans="1:7" ht="15.6" hidden="1" x14ac:dyDescent="0.35">
      <c r="A81" s="47"/>
      <c r="B81" s="3" t="s">
        <v>161</v>
      </c>
      <c r="C81" s="17"/>
      <c r="D81" s="17"/>
      <c r="E81" s="35">
        <v>8483831</v>
      </c>
      <c r="F81" s="35">
        <v>7960425.7300000004</v>
      </c>
      <c r="G81" s="7">
        <f t="shared" ref="G81" si="4">E81-F81</f>
        <v>523405.26999999955</v>
      </c>
    </row>
    <row r="82" spans="1:7" ht="15.6" hidden="1" x14ac:dyDescent="0.35">
      <c r="A82" s="47"/>
      <c r="B82" s="5" t="s">
        <v>300</v>
      </c>
      <c r="C82" s="17"/>
      <c r="D82" s="17"/>
      <c r="E82" s="41">
        <f>E80+E81</f>
        <v>47046700</v>
      </c>
      <c r="F82" s="41">
        <f t="shared" ref="F82:G82" si="5">F80+F81</f>
        <v>46080768.430000007</v>
      </c>
      <c r="G82" s="41">
        <f t="shared" si="5"/>
        <v>965931.56999999657</v>
      </c>
    </row>
    <row r="83" spans="1:7" ht="15.6" hidden="1" x14ac:dyDescent="0.35">
      <c r="A83" s="47">
        <v>111200</v>
      </c>
      <c r="B83" s="3" t="s">
        <v>46</v>
      </c>
      <c r="C83" s="17"/>
      <c r="D83" s="17"/>
      <c r="E83" s="35">
        <v>102747</v>
      </c>
      <c r="F83" s="35">
        <v>42888.94</v>
      </c>
      <c r="G83" s="41"/>
    </row>
    <row r="84" spans="1:7" ht="15.6" hidden="1" x14ac:dyDescent="0.35">
      <c r="A84" s="47"/>
      <c r="B84" s="3" t="s">
        <v>161</v>
      </c>
      <c r="C84" s="17"/>
      <c r="D84" s="17"/>
      <c r="E84" s="35">
        <v>22607</v>
      </c>
      <c r="F84" s="35">
        <v>9435.83</v>
      </c>
      <c r="G84" s="41"/>
    </row>
    <row r="85" spans="1:7" ht="15.6" hidden="1" x14ac:dyDescent="0.35">
      <c r="A85" s="47"/>
      <c r="B85" s="5" t="s">
        <v>300</v>
      </c>
      <c r="C85" s="132"/>
      <c r="D85" s="132"/>
      <c r="E85" s="41">
        <f>E83+E84</f>
        <v>125354</v>
      </c>
      <c r="F85" s="41">
        <f>F83+F84</f>
        <v>52324.770000000004</v>
      </c>
      <c r="G85" s="41"/>
    </row>
    <row r="86" spans="1:7" ht="15.6" hidden="1" x14ac:dyDescent="0.35">
      <c r="A86" s="47"/>
      <c r="B86" s="123" t="s">
        <v>493</v>
      </c>
      <c r="C86" s="17"/>
      <c r="D86" s="17"/>
      <c r="E86" s="41"/>
      <c r="F86" s="41"/>
      <c r="G86" s="41"/>
    </row>
    <row r="87" spans="1:7" ht="15.6" hidden="1" x14ac:dyDescent="0.35">
      <c r="A87" s="47"/>
      <c r="B87" s="3" t="s">
        <v>494</v>
      </c>
      <c r="C87" s="17"/>
      <c r="D87" s="17"/>
      <c r="E87" s="35">
        <v>76970</v>
      </c>
      <c r="F87" s="35">
        <v>72385.41</v>
      </c>
      <c r="G87" s="41">
        <f>E87-F87</f>
        <v>4584.5899999999965</v>
      </c>
    </row>
    <row r="88" spans="1:7" ht="15.6" hidden="1" x14ac:dyDescent="0.35">
      <c r="A88" s="47"/>
      <c r="B88" s="3" t="s">
        <v>204</v>
      </c>
      <c r="C88" s="17"/>
      <c r="D88" s="17"/>
      <c r="E88" s="35">
        <v>1037980</v>
      </c>
      <c r="F88" s="35">
        <v>587093.37</v>
      </c>
      <c r="G88" s="41">
        <f t="shared" ref="G88:G89" si="6">E88-F88</f>
        <v>450886.63</v>
      </c>
    </row>
    <row r="89" spans="1:7" ht="15.6" hidden="1" x14ac:dyDescent="0.35">
      <c r="A89" s="47"/>
      <c r="B89" s="3" t="s">
        <v>109</v>
      </c>
      <c r="C89" s="17"/>
      <c r="D89" s="17"/>
      <c r="E89" s="35">
        <v>3695567</v>
      </c>
      <c r="F89" s="35">
        <v>1539052.31</v>
      </c>
      <c r="G89" s="41">
        <f t="shared" si="6"/>
        <v>2156514.69</v>
      </c>
    </row>
    <row r="90" spans="1:7" ht="15.6" hidden="1" x14ac:dyDescent="0.35">
      <c r="A90" s="47"/>
      <c r="B90" s="3" t="s">
        <v>206</v>
      </c>
      <c r="C90" s="17"/>
      <c r="D90" s="17"/>
      <c r="E90" s="35">
        <v>1746425.73</v>
      </c>
      <c r="F90" s="35">
        <v>982015</v>
      </c>
      <c r="G90" s="41"/>
    </row>
    <row r="91" spans="1:7" ht="15.6" hidden="1" x14ac:dyDescent="0.35">
      <c r="A91" s="47"/>
      <c r="B91" s="3" t="s">
        <v>254</v>
      </c>
      <c r="C91" s="17"/>
      <c r="D91" s="17"/>
      <c r="E91" s="41"/>
      <c r="F91" s="35">
        <v>65856.97</v>
      </c>
      <c r="G91" s="41"/>
    </row>
    <row r="92" spans="1:7" ht="15.6" hidden="1" x14ac:dyDescent="0.35">
      <c r="A92" s="47"/>
      <c r="B92" s="17" t="s">
        <v>307</v>
      </c>
      <c r="C92" s="17"/>
      <c r="D92" s="17"/>
      <c r="E92" s="41"/>
      <c r="F92" s="35">
        <v>42052.3</v>
      </c>
      <c r="G92" s="41">
        <f>E90-F90-F91-F92</f>
        <v>656501.46</v>
      </c>
    </row>
    <row r="93" spans="1:7" ht="15.6" hidden="1" x14ac:dyDescent="0.35">
      <c r="A93" s="47"/>
      <c r="B93" s="132" t="s">
        <v>301</v>
      </c>
      <c r="C93" s="132"/>
      <c r="D93" s="132"/>
      <c r="E93" s="41">
        <f>SUM(E87:E92)</f>
        <v>6556942.7300000004</v>
      </c>
      <c r="F93" s="41">
        <f>SUM(F87:F92)</f>
        <v>3288455.36</v>
      </c>
      <c r="G93" s="41">
        <f>SUM(G87:G92)</f>
        <v>3268487.37</v>
      </c>
    </row>
    <row r="94" spans="1:7" x14ac:dyDescent="0.25">
      <c r="A94" s="47"/>
      <c r="B94" s="157" t="s">
        <v>495</v>
      </c>
      <c r="C94" s="17"/>
      <c r="D94" s="17"/>
      <c r="E94" s="41"/>
      <c r="F94" s="41"/>
      <c r="G94" s="41"/>
    </row>
    <row r="95" spans="1:7" x14ac:dyDescent="0.25">
      <c r="A95" s="47"/>
      <c r="B95" s="3" t="s">
        <v>211</v>
      </c>
      <c r="C95" s="17"/>
      <c r="D95" s="17"/>
      <c r="E95" s="41">
        <v>33400</v>
      </c>
      <c r="F95" s="41">
        <v>7612.8</v>
      </c>
      <c r="G95" s="41"/>
    </row>
    <row r="96" spans="1:7" x14ac:dyDescent="0.25">
      <c r="A96" s="47"/>
      <c r="B96" s="3" t="s">
        <v>351</v>
      </c>
      <c r="C96" s="17"/>
      <c r="D96" s="17"/>
      <c r="E96" s="41"/>
      <c r="F96" s="35">
        <v>163012.1</v>
      </c>
      <c r="G96" s="41"/>
    </row>
    <row r="97" spans="1:7" x14ac:dyDescent="0.25">
      <c r="A97" s="47"/>
      <c r="B97" s="3" t="s">
        <v>352</v>
      </c>
      <c r="C97" s="17"/>
      <c r="D97" s="17"/>
      <c r="E97" s="41"/>
      <c r="F97" s="35">
        <v>224772.32</v>
      </c>
      <c r="G97" s="41"/>
    </row>
    <row r="98" spans="1:7" x14ac:dyDescent="0.25">
      <c r="A98" s="47"/>
      <c r="B98" s="3" t="s">
        <v>353</v>
      </c>
      <c r="C98" s="17"/>
      <c r="D98" s="17"/>
      <c r="E98" s="41"/>
      <c r="F98" s="35">
        <v>658416.03</v>
      </c>
      <c r="G98" s="41"/>
    </row>
    <row r="99" spans="1:7" x14ac:dyDescent="0.25">
      <c r="A99" s="47"/>
      <c r="B99" s="3" t="s">
        <v>496</v>
      </c>
      <c r="C99" s="17"/>
      <c r="D99" s="17"/>
      <c r="E99" s="41"/>
      <c r="F99" s="35">
        <v>21332.69</v>
      </c>
      <c r="G99" s="41"/>
    </row>
    <row r="100" spans="1:7" x14ac:dyDescent="0.25">
      <c r="A100" s="47"/>
      <c r="B100" s="3" t="s">
        <v>360</v>
      </c>
      <c r="C100" s="17"/>
      <c r="D100" s="17"/>
      <c r="E100" s="41"/>
      <c r="F100" s="35">
        <v>26500</v>
      </c>
      <c r="G100" s="41"/>
    </row>
    <row r="101" spans="1:7" x14ac:dyDescent="0.25">
      <c r="A101" s="47"/>
      <c r="B101" s="3" t="s">
        <v>498</v>
      </c>
      <c r="C101" s="17"/>
      <c r="D101" s="17"/>
      <c r="E101" s="41"/>
      <c r="F101" s="35">
        <v>17450</v>
      </c>
      <c r="G101" s="41"/>
    </row>
    <row r="102" spans="1:7" ht="47.25" x14ac:dyDescent="0.25">
      <c r="A102" s="47"/>
      <c r="B102" s="3" t="s">
        <v>499</v>
      </c>
      <c r="C102" s="17"/>
      <c r="D102" s="17"/>
      <c r="E102" s="41"/>
      <c r="F102" s="35">
        <v>20335</v>
      </c>
      <c r="G102" s="41"/>
    </row>
    <row r="103" spans="1:7" ht="31.5" x14ac:dyDescent="0.25">
      <c r="A103" s="47"/>
      <c r="B103" s="3" t="s">
        <v>357</v>
      </c>
      <c r="C103" s="17"/>
      <c r="D103" s="17"/>
      <c r="E103" s="41"/>
      <c r="F103" s="35">
        <v>9751</v>
      </c>
      <c r="G103" s="41"/>
    </row>
    <row r="104" spans="1:7" x14ac:dyDescent="0.25">
      <c r="A104" s="47"/>
      <c r="B104" s="3" t="s">
        <v>497</v>
      </c>
      <c r="C104" s="17"/>
      <c r="D104" s="17"/>
      <c r="E104" s="41"/>
      <c r="F104" s="35">
        <v>2904</v>
      </c>
      <c r="G104" s="41"/>
    </row>
    <row r="105" spans="1:7" x14ac:dyDescent="0.25">
      <c r="A105" s="47"/>
      <c r="B105" s="3" t="s">
        <v>361</v>
      </c>
      <c r="C105" s="17"/>
      <c r="D105" s="17"/>
      <c r="E105" s="41"/>
      <c r="F105" s="35">
        <v>21797.82</v>
      </c>
      <c r="G105" s="41"/>
    </row>
    <row r="106" spans="1:7" x14ac:dyDescent="0.25">
      <c r="A106" s="47"/>
      <c r="B106" s="5" t="s">
        <v>506</v>
      </c>
      <c r="C106" s="132"/>
      <c r="D106" s="132"/>
      <c r="E106" s="41">
        <v>1521056</v>
      </c>
      <c r="F106" s="41">
        <f>SUM(F95:F105)</f>
        <v>1173883.76</v>
      </c>
      <c r="G106" s="41"/>
    </row>
    <row r="107" spans="1:7" x14ac:dyDescent="0.25">
      <c r="A107" s="47"/>
      <c r="B107" s="157" t="s">
        <v>445</v>
      </c>
      <c r="C107" s="17"/>
      <c r="D107" s="17"/>
      <c r="E107" s="41"/>
      <c r="F107" s="35"/>
      <c r="G107" s="41"/>
    </row>
    <row r="108" spans="1:7" x14ac:dyDescent="0.25">
      <c r="A108" s="47"/>
      <c r="B108" s="3" t="s">
        <v>369</v>
      </c>
      <c r="C108" s="17"/>
      <c r="D108" s="17"/>
      <c r="E108" s="41"/>
      <c r="F108" s="35">
        <v>41144.9</v>
      </c>
      <c r="G108" s="41"/>
    </row>
    <row r="109" spans="1:7" ht="31.5" x14ac:dyDescent="0.25">
      <c r="A109" s="47"/>
      <c r="B109" s="3" t="s">
        <v>309</v>
      </c>
      <c r="C109" s="17"/>
      <c r="D109" s="17"/>
      <c r="E109" s="41"/>
      <c r="F109" s="35">
        <v>42310</v>
      </c>
      <c r="G109" s="41"/>
    </row>
    <row r="110" spans="1:7" x14ac:dyDescent="0.25">
      <c r="A110" s="47"/>
      <c r="B110" s="3" t="s">
        <v>260</v>
      </c>
      <c r="C110" s="17"/>
      <c r="D110" s="17"/>
      <c r="E110" s="41"/>
      <c r="F110" s="35">
        <v>26400</v>
      </c>
      <c r="G110" s="41"/>
    </row>
    <row r="111" spans="1:7" x14ac:dyDescent="0.25">
      <c r="A111" s="47"/>
      <c r="B111" s="3" t="s">
        <v>500</v>
      </c>
      <c r="C111" s="17"/>
      <c r="D111" s="17"/>
      <c r="E111" s="41"/>
      <c r="F111" s="35">
        <v>9820</v>
      </c>
      <c r="G111" s="41"/>
    </row>
    <row r="112" spans="1:7" ht="31.5" x14ac:dyDescent="0.25">
      <c r="A112" s="47"/>
      <c r="B112" s="3" t="s">
        <v>501</v>
      </c>
      <c r="C112" s="17"/>
      <c r="D112" s="17"/>
      <c r="E112" s="41"/>
      <c r="F112" s="35">
        <v>27000</v>
      </c>
      <c r="G112" s="41"/>
    </row>
    <row r="113" spans="1:8" x14ac:dyDescent="0.25">
      <c r="A113" s="47"/>
      <c r="B113" s="3" t="s">
        <v>262</v>
      </c>
      <c r="C113" s="17"/>
      <c r="D113" s="17"/>
      <c r="E113" s="41"/>
      <c r="F113" s="35">
        <v>1056364.8</v>
      </c>
      <c r="G113" s="41"/>
    </row>
    <row r="114" spans="1:8" x14ac:dyDescent="0.25">
      <c r="A114" s="47"/>
      <c r="B114" s="3" t="s">
        <v>502</v>
      </c>
      <c r="C114" s="17"/>
      <c r="D114" s="17"/>
      <c r="E114" s="41"/>
      <c r="F114" s="35">
        <v>10608</v>
      </c>
      <c r="G114" s="41"/>
    </row>
    <row r="115" spans="1:8" x14ac:dyDescent="0.25">
      <c r="A115" s="47"/>
      <c r="B115" s="3" t="s">
        <v>503</v>
      </c>
      <c r="C115" s="17"/>
      <c r="D115" s="17"/>
      <c r="E115" s="41"/>
      <c r="F115" s="35">
        <v>14991.32</v>
      </c>
      <c r="G115" s="41"/>
    </row>
    <row r="116" spans="1:8" x14ac:dyDescent="0.25">
      <c r="A116" s="47"/>
      <c r="B116" s="3" t="s">
        <v>370</v>
      </c>
      <c r="C116" s="17"/>
      <c r="D116" s="17"/>
      <c r="E116" s="41"/>
      <c r="F116" s="35">
        <v>38000</v>
      </c>
      <c r="G116" s="41"/>
    </row>
    <row r="117" spans="1:8" x14ac:dyDescent="0.25">
      <c r="A117" s="47"/>
      <c r="B117" s="3" t="s">
        <v>384</v>
      </c>
      <c r="C117" s="17"/>
      <c r="D117" s="17"/>
      <c r="E117" s="41"/>
      <c r="F117" s="35">
        <v>39600</v>
      </c>
      <c r="G117" s="41"/>
    </row>
    <row r="118" spans="1:8" ht="31.5" x14ac:dyDescent="0.25">
      <c r="A118" s="47"/>
      <c r="B118" s="3" t="s">
        <v>509</v>
      </c>
      <c r="C118" s="17"/>
      <c r="D118" s="17"/>
      <c r="E118" s="41"/>
      <c r="F118" s="35">
        <v>14403</v>
      </c>
      <c r="G118" s="41"/>
    </row>
    <row r="119" spans="1:8" ht="31.5" x14ac:dyDescent="0.25">
      <c r="A119" s="47"/>
      <c r="B119" s="3" t="s">
        <v>371</v>
      </c>
      <c r="C119" s="17"/>
      <c r="D119" s="17"/>
      <c r="E119" s="41"/>
      <c r="F119" s="35">
        <v>5324</v>
      </c>
      <c r="G119" s="41"/>
    </row>
    <row r="120" spans="1:8" ht="47.25" x14ac:dyDescent="0.25">
      <c r="A120" s="47"/>
      <c r="B120" s="3" t="s">
        <v>504</v>
      </c>
      <c r="C120" s="17"/>
      <c r="D120" s="17"/>
      <c r="E120" s="41"/>
      <c r="F120" s="35">
        <v>33992.42</v>
      </c>
      <c r="G120" s="41"/>
      <c r="H120" s="1"/>
    </row>
    <row r="121" spans="1:8" ht="16.5" customHeight="1" x14ac:dyDescent="0.25">
      <c r="A121" s="47"/>
      <c r="B121" s="3" t="s">
        <v>505</v>
      </c>
      <c r="C121" s="17"/>
      <c r="D121" s="17"/>
      <c r="E121" s="41"/>
      <c r="F121" s="35">
        <v>2380</v>
      </c>
      <c r="G121" s="41"/>
      <c r="H121" s="1"/>
    </row>
    <row r="122" spans="1:8" x14ac:dyDescent="0.25">
      <c r="A122" s="47"/>
      <c r="B122" s="3" t="s">
        <v>375</v>
      </c>
      <c r="C122" s="17"/>
      <c r="D122" s="17"/>
      <c r="E122" s="41"/>
      <c r="F122" s="35">
        <v>3600</v>
      </c>
      <c r="G122" s="41"/>
      <c r="H122" s="1"/>
    </row>
    <row r="123" spans="1:8" ht="31.5" x14ac:dyDescent="0.25">
      <c r="A123" s="47"/>
      <c r="B123" s="3" t="s">
        <v>379</v>
      </c>
      <c r="C123" s="17"/>
      <c r="D123" s="17"/>
      <c r="E123" s="41"/>
      <c r="F123" s="35">
        <v>99998.3</v>
      </c>
      <c r="G123" s="41"/>
      <c r="H123" s="1"/>
    </row>
    <row r="124" spans="1:8" ht="31.5" x14ac:dyDescent="0.25">
      <c r="A124" s="47"/>
      <c r="B124" s="3" t="s">
        <v>243</v>
      </c>
      <c r="C124" s="17"/>
      <c r="D124" s="17"/>
      <c r="E124" s="41"/>
      <c r="F124" s="35">
        <v>62972.03</v>
      </c>
      <c r="G124" s="41"/>
    </row>
    <row r="125" spans="1:8" ht="31.5" x14ac:dyDescent="0.25">
      <c r="A125" s="47"/>
      <c r="B125" s="3" t="s">
        <v>271</v>
      </c>
      <c r="C125" s="17"/>
      <c r="D125" s="17"/>
      <c r="E125" s="41"/>
      <c r="F125" s="35">
        <v>95125.86</v>
      </c>
      <c r="G125" s="41"/>
    </row>
    <row r="126" spans="1:8" ht="34.5" customHeight="1" x14ac:dyDescent="0.25">
      <c r="A126" s="47"/>
      <c r="B126" s="3" t="s">
        <v>381</v>
      </c>
      <c r="C126" s="17"/>
      <c r="D126" s="17"/>
      <c r="E126" s="41"/>
      <c r="F126" s="35">
        <v>18000</v>
      </c>
      <c r="G126" s="41"/>
    </row>
    <row r="127" spans="1:8" ht="31.5" x14ac:dyDescent="0.25">
      <c r="A127" s="47"/>
      <c r="B127" s="3" t="s">
        <v>382</v>
      </c>
      <c r="C127" s="17"/>
      <c r="D127" s="17"/>
      <c r="E127" s="41"/>
      <c r="F127" s="35">
        <v>45569.3</v>
      </c>
      <c r="G127" s="41"/>
    </row>
    <row r="128" spans="1:8" ht="31.5" x14ac:dyDescent="0.25">
      <c r="A128" s="47"/>
      <c r="B128" s="3" t="s">
        <v>383</v>
      </c>
      <c r="C128" s="17"/>
      <c r="D128" s="17"/>
      <c r="E128" s="35"/>
      <c r="F128" s="35">
        <v>6000</v>
      </c>
      <c r="G128" s="7"/>
    </row>
    <row r="129" spans="1:8" x14ac:dyDescent="0.25">
      <c r="A129" s="47"/>
      <c r="B129" s="5" t="s">
        <v>446</v>
      </c>
      <c r="C129" s="132"/>
      <c r="D129" s="132"/>
      <c r="E129" s="41">
        <v>2362723</v>
      </c>
      <c r="F129" s="41">
        <f>SUM(F108:F128)</f>
        <v>1693603.9300000002</v>
      </c>
      <c r="G129" s="7"/>
    </row>
    <row r="130" spans="1:8" ht="31.5" x14ac:dyDescent="0.25">
      <c r="A130" s="47"/>
      <c r="B130" s="5" t="s">
        <v>507</v>
      </c>
      <c r="C130" s="132"/>
      <c r="D130" s="132"/>
      <c r="E130" s="41">
        <v>27500</v>
      </c>
      <c r="F130" s="41">
        <v>24206</v>
      </c>
      <c r="G130" s="7"/>
      <c r="H130" s="1"/>
    </row>
    <row r="131" spans="1:8" x14ac:dyDescent="0.25">
      <c r="A131" s="47"/>
      <c r="B131" s="5" t="s">
        <v>508</v>
      </c>
      <c r="C131" s="132"/>
      <c r="D131" s="132"/>
      <c r="E131" s="41">
        <v>71540</v>
      </c>
      <c r="F131" s="41">
        <v>8410</v>
      </c>
      <c r="G131" s="7"/>
      <c r="H131" s="1"/>
    </row>
    <row r="132" spans="1:8" x14ac:dyDescent="0.25">
      <c r="A132" s="239"/>
      <c r="B132" s="240" t="s">
        <v>510</v>
      </c>
      <c r="C132" s="241"/>
      <c r="D132" s="241"/>
      <c r="E132" s="242">
        <f>E106+E129+E130+E131+E95</f>
        <v>4016219</v>
      </c>
      <c r="F132" s="242">
        <f>F106+F129+F130+F131+F95</f>
        <v>2907716.49</v>
      </c>
      <c r="G132" s="243"/>
      <c r="H132" s="110"/>
    </row>
    <row r="133" spans="1:8" x14ac:dyDescent="0.25">
      <c r="A133" s="47"/>
      <c r="B133" s="78" t="s">
        <v>492</v>
      </c>
      <c r="C133" s="17"/>
      <c r="D133" s="17"/>
      <c r="E133" s="35"/>
      <c r="F133" s="35"/>
      <c r="G133" s="7"/>
    </row>
    <row r="134" spans="1:8" ht="31.5" x14ac:dyDescent="0.25">
      <c r="A134" s="93">
        <v>111142</v>
      </c>
      <c r="B134" s="3" t="s">
        <v>16</v>
      </c>
      <c r="C134" s="17">
        <v>4</v>
      </c>
      <c r="D134" s="17"/>
      <c r="E134" s="35">
        <v>8500</v>
      </c>
      <c r="F134" s="35">
        <v>8500</v>
      </c>
      <c r="G134" s="7">
        <v>0</v>
      </c>
    </row>
    <row r="135" spans="1:8" ht="31.5" x14ac:dyDescent="0.25">
      <c r="A135" s="47"/>
      <c r="B135" s="3" t="s">
        <v>24</v>
      </c>
      <c r="C135" s="17">
        <v>3</v>
      </c>
      <c r="D135" s="17"/>
      <c r="E135" s="35">
        <v>17500</v>
      </c>
      <c r="F135" s="35">
        <v>17500</v>
      </c>
      <c r="G135" s="7">
        <v>0</v>
      </c>
    </row>
    <row r="136" spans="1:8" ht="31.5" x14ac:dyDescent="0.25">
      <c r="A136" s="47"/>
      <c r="B136" s="3" t="s">
        <v>17</v>
      </c>
      <c r="C136" s="17">
        <v>4</v>
      </c>
      <c r="D136" s="17"/>
      <c r="E136" s="35">
        <v>5100</v>
      </c>
      <c r="F136" s="35">
        <v>5100</v>
      </c>
      <c r="G136" s="7"/>
    </row>
    <row r="137" spans="1:8" ht="31.5" x14ac:dyDescent="0.25">
      <c r="A137" s="47"/>
      <c r="B137" s="3" t="s">
        <v>25</v>
      </c>
      <c r="C137" s="17">
        <v>3</v>
      </c>
      <c r="D137" s="17"/>
      <c r="E137" s="35">
        <v>10500</v>
      </c>
      <c r="F137" s="35">
        <v>10500</v>
      </c>
      <c r="G137" s="7"/>
    </row>
    <row r="138" spans="1:8" ht="31.5" x14ac:dyDescent="0.25">
      <c r="A138" s="47"/>
      <c r="B138" s="3" t="s">
        <v>18</v>
      </c>
      <c r="C138" s="17">
        <v>11</v>
      </c>
      <c r="D138" s="17"/>
      <c r="E138" s="35">
        <v>26800</v>
      </c>
      <c r="F138" s="35">
        <v>26800</v>
      </c>
      <c r="G138" s="7">
        <v>0</v>
      </c>
    </row>
    <row r="139" spans="1:8" ht="31.5" x14ac:dyDescent="0.25">
      <c r="A139" s="47"/>
      <c r="B139" s="3" t="s">
        <v>26</v>
      </c>
      <c r="C139" s="17">
        <v>10</v>
      </c>
      <c r="D139" s="17"/>
      <c r="E139" s="35">
        <v>36800</v>
      </c>
      <c r="F139" s="35">
        <v>35600</v>
      </c>
      <c r="G139" s="7">
        <v>1200</v>
      </c>
    </row>
    <row r="140" spans="1:8" ht="31.5" x14ac:dyDescent="0.25">
      <c r="A140" s="47"/>
      <c r="B140" s="3" t="s">
        <v>19</v>
      </c>
      <c r="C140" s="17">
        <v>4</v>
      </c>
      <c r="D140" s="17"/>
      <c r="E140" s="35">
        <v>30000</v>
      </c>
      <c r="F140" s="35">
        <v>30000</v>
      </c>
      <c r="G140" s="7"/>
      <c r="H140" s="238"/>
    </row>
    <row r="141" spans="1:8" ht="31.5" x14ac:dyDescent="0.25">
      <c r="A141" s="47"/>
      <c r="B141" s="3" t="s">
        <v>20</v>
      </c>
      <c r="C141" s="17">
        <v>1</v>
      </c>
      <c r="D141" s="17"/>
      <c r="E141" s="35">
        <v>6000</v>
      </c>
      <c r="F141" s="35">
        <v>6000</v>
      </c>
      <c r="G141" s="7"/>
    </row>
    <row r="142" spans="1:8" x14ac:dyDescent="0.25">
      <c r="A142" s="47"/>
      <c r="B142" s="78" t="s">
        <v>491</v>
      </c>
      <c r="C142" s="132"/>
      <c r="D142" s="132"/>
      <c r="E142" s="41">
        <v>141200</v>
      </c>
      <c r="F142" s="41">
        <v>140000</v>
      </c>
      <c r="G142" s="106">
        <v>0</v>
      </c>
    </row>
    <row r="143" spans="1:8" ht="48" customHeight="1" x14ac:dyDescent="0.25">
      <c r="A143" s="316" t="s">
        <v>490</v>
      </c>
      <c r="B143" s="316"/>
      <c r="C143" s="316"/>
      <c r="D143" s="316"/>
      <c r="E143" s="316"/>
      <c r="F143" s="316"/>
      <c r="G143" s="316"/>
      <c r="H143" s="114"/>
    </row>
    <row r="144" spans="1:8" ht="19.5" customHeight="1" x14ac:dyDescent="0.25">
      <c r="A144" s="230"/>
      <c r="B144" s="230" t="s">
        <v>480</v>
      </c>
      <c r="C144" s="230"/>
      <c r="D144" s="230"/>
      <c r="E144" s="231">
        <f>E75+E132+E142</f>
        <v>8060440</v>
      </c>
      <c r="F144" s="231">
        <f>F75+F132+F142</f>
        <v>6331845.4500000002</v>
      </c>
      <c r="G144" s="230"/>
      <c r="H144" s="114"/>
    </row>
    <row r="145" spans="1:8" x14ac:dyDescent="0.25">
      <c r="A145" s="310" t="s">
        <v>49</v>
      </c>
      <c r="B145" s="310"/>
      <c r="C145" s="310"/>
      <c r="D145" s="310"/>
      <c r="E145" s="310"/>
      <c r="F145" s="310"/>
      <c r="G145" s="310"/>
      <c r="H145" s="114"/>
    </row>
    <row r="146" spans="1:8" x14ac:dyDescent="0.25">
      <c r="A146" s="92">
        <v>111010</v>
      </c>
      <c r="B146" s="17" t="s">
        <v>220</v>
      </c>
      <c r="C146" s="17"/>
      <c r="D146" s="17"/>
      <c r="E146" s="35">
        <v>105352</v>
      </c>
      <c r="F146" s="35">
        <v>105352</v>
      </c>
      <c r="G146" s="35">
        <f t="shared" ref="G146:G153" si="7">E146-F146</f>
        <v>0</v>
      </c>
    </row>
    <row r="147" spans="1:8" x14ac:dyDescent="0.25">
      <c r="A147" s="92"/>
      <c r="B147" s="17" t="s">
        <v>221</v>
      </c>
      <c r="C147" s="17"/>
      <c r="D147" s="17"/>
      <c r="E147" s="35">
        <v>98697.600000000006</v>
      </c>
      <c r="F147" s="35">
        <v>29866.07</v>
      </c>
      <c r="G147" s="35">
        <f t="shared" si="7"/>
        <v>68831.53</v>
      </c>
    </row>
    <row r="148" spans="1:8" x14ac:dyDescent="0.25">
      <c r="A148" s="91"/>
      <c r="B148" s="3" t="s">
        <v>222</v>
      </c>
      <c r="C148" s="17"/>
      <c r="D148" s="17"/>
      <c r="E148" s="35">
        <v>139558.93</v>
      </c>
      <c r="F148" s="35">
        <v>139558.93</v>
      </c>
      <c r="G148" s="35">
        <f t="shared" si="7"/>
        <v>0</v>
      </c>
    </row>
    <row r="149" spans="1:8" ht="31.5" x14ac:dyDescent="0.25">
      <c r="A149" s="91"/>
      <c r="B149" s="3" t="s">
        <v>223</v>
      </c>
      <c r="C149" s="17"/>
      <c r="D149" s="17"/>
      <c r="E149" s="35"/>
      <c r="F149" s="35"/>
      <c r="G149" s="35">
        <f t="shared" si="7"/>
        <v>0</v>
      </c>
    </row>
    <row r="150" spans="1:8" x14ac:dyDescent="0.25">
      <c r="A150" s="91"/>
      <c r="B150" s="3" t="s">
        <v>389</v>
      </c>
      <c r="C150" s="17"/>
      <c r="D150" s="17"/>
      <c r="E150" s="35">
        <v>299999.95</v>
      </c>
      <c r="F150" s="35">
        <v>299999.95</v>
      </c>
      <c r="G150" s="35">
        <f t="shared" si="7"/>
        <v>0</v>
      </c>
    </row>
    <row r="151" spans="1:8" x14ac:dyDescent="0.25">
      <c r="A151" s="91"/>
      <c r="B151" s="3"/>
      <c r="C151" s="17"/>
      <c r="D151" s="17"/>
      <c r="E151" s="35"/>
      <c r="F151" s="7"/>
      <c r="G151" s="35">
        <f t="shared" si="7"/>
        <v>0</v>
      </c>
    </row>
    <row r="152" spans="1:8" x14ac:dyDescent="0.25">
      <c r="A152" s="91"/>
      <c r="B152" s="195" t="s">
        <v>93</v>
      </c>
      <c r="C152" s="96"/>
      <c r="D152" s="96"/>
      <c r="E152" s="97">
        <f>SUM(E146:E151)</f>
        <v>643608.48</v>
      </c>
      <c r="F152" s="97">
        <f>SUM(F146:F151)</f>
        <v>574776.94999999995</v>
      </c>
      <c r="G152" s="35">
        <f t="shared" si="7"/>
        <v>68831.530000000028</v>
      </c>
    </row>
    <row r="153" spans="1:8" x14ac:dyDescent="0.25">
      <c r="A153" s="277"/>
      <c r="B153" s="313" t="s">
        <v>50</v>
      </c>
      <c r="C153" s="313"/>
      <c r="D153" s="278"/>
      <c r="E153" s="279">
        <f>E152</f>
        <v>643608.48</v>
      </c>
      <c r="F153" s="279">
        <f>F152</f>
        <v>574776.94999999995</v>
      </c>
      <c r="G153" s="280">
        <f t="shared" si="7"/>
        <v>68831.530000000028</v>
      </c>
    </row>
    <row r="154" spans="1:8" x14ac:dyDescent="0.25">
      <c r="A154" s="277"/>
      <c r="B154" s="281" t="s">
        <v>399</v>
      </c>
      <c r="C154" s="281"/>
      <c r="D154" s="278"/>
      <c r="E154" s="279">
        <f>E144+E153</f>
        <v>8704048.4800000004</v>
      </c>
      <c r="F154" s="279">
        <f>F144+F153</f>
        <v>6906622.4000000004</v>
      </c>
      <c r="G154" s="280"/>
    </row>
    <row r="155" spans="1:8" x14ac:dyDescent="0.25">
      <c r="A155" s="47"/>
      <c r="B155" s="226" t="s">
        <v>91</v>
      </c>
      <c r="C155" s="78"/>
      <c r="D155" s="78"/>
      <c r="E155" s="79"/>
      <c r="F155" s="79">
        <f>F154/E154*100</f>
        <v>79.349539652380244</v>
      </c>
      <c r="G155" s="79" t="s">
        <v>90</v>
      </c>
    </row>
    <row r="156" spans="1:8" ht="53.25" customHeight="1" x14ac:dyDescent="0.25">
      <c r="A156" s="312" t="s">
        <v>543</v>
      </c>
      <c r="B156" s="312"/>
      <c r="C156" s="312"/>
      <c r="D156" s="312"/>
      <c r="E156" s="312"/>
      <c r="F156" s="312"/>
      <c r="G156" s="312"/>
    </row>
    <row r="157" spans="1:8" ht="18.75" customHeight="1" x14ac:dyDescent="0.25">
      <c r="B157" s="18" t="s">
        <v>550</v>
      </c>
      <c r="D157" s="18" t="s">
        <v>551</v>
      </c>
      <c r="E157" t="s">
        <v>552</v>
      </c>
    </row>
    <row r="158" spans="1:8" ht="78" customHeight="1" x14ac:dyDescent="0.25">
      <c r="E158"/>
    </row>
  </sheetData>
  <mergeCells count="11">
    <mergeCell ref="A156:G156"/>
    <mergeCell ref="F2:G2"/>
    <mergeCell ref="F3:G3"/>
    <mergeCell ref="B153:C153"/>
    <mergeCell ref="A6:G7"/>
    <mergeCell ref="A4:G4"/>
    <mergeCell ref="A5:G5"/>
    <mergeCell ref="A8:G8"/>
    <mergeCell ref="B12:G12"/>
    <mergeCell ref="A145:G145"/>
    <mergeCell ref="A143:G143"/>
  </mergeCells>
  <pageMargins left="0.39370078740157483" right="0.39370078740157483" top="0.74803149606299213" bottom="0.74803149606299213" header="0.31496062992125984" footer="0.31496062992125984"/>
  <pageSetup paperSize="9" scale="92" fitToHeight="0" orientation="portrait"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9"/>
  <sheetViews>
    <sheetView topLeftCell="A10" workbookViewId="0">
      <selection activeCell="D3" sqref="D3:E3"/>
    </sheetView>
  </sheetViews>
  <sheetFormatPr defaultRowHeight="15.75" x14ac:dyDescent="0.25"/>
  <cols>
    <col min="1" max="1" width="7.140625" customWidth="1"/>
    <col min="2" max="2" width="41.140625" style="18" customWidth="1"/>
    <col min="3" max="3" width="13.85546875" style="18" customWidth="1"/>
    <col min="4" max="4" width="14.140625" style="28" customWidth="1"/>
    <col min="5" max="5" width="17.7109375" style="18" customWidth="1"/>
  </cols>
  <sheetData>
    <row r="1" spans="1:9" x14ac:dyDescent="0.25">
      <c r="B1" s="1"/>
      <c r="C1" s="1"/>
      <c r="D1" s="26"/>
      <c r="E1" s="1" t="s">
        <v>484</v>
      </c>
    </row>
    <row r="2" spans="1:9" x14ac:dyDescent="0.25">
      <c r="B2" s="1"/>
      <c r="C2" s="1"/>
      <c r="D2" s="307" t="s">
        <v>553</v>
      </c>
      <c r="E2" s="307"/>
    </row>
    <row r="3" spans="1:9" x14ac:dyDescent="0.25">
      <c r="B3" s="1"/>
      <c r="C3" s="1"/>
      <c r="D3" s="307" t="s">
        <v>555</v>
      </c>
      <c r="E3" s="307"/>
    </row>
    <row r="4" spans="1:9" x14ac:dyDescent="0.25">
      <c r="A4" s="299" t="s">
        <v>401</v>
      </c>
      <c r="B4" s="299"/>
      <c r="C4" s="299"/>
      <c r="D4" s="299"/>
      <c r="E4" s="299"/>
    </row>
    <row r="5" spans="1:9" ht="45.75" customHeight="1" x14ac:dyDescent="0.25">
      <c r="A5" s="311" t="s">
        <v>214</v>
      </c>
      <c r="B5" s="311"/>
      <c r="C5" s="311"/>
      <c r="D5" s="311"/>
      <c r="E5" s="311"/>
    </row>
    <row r="6" spans="1:9" ht="241.5" customHeight="1" x14ac:dyDescent="0.25">
      <c r="A6" s="317" t="s">
        <v>452</v>
      </c>
      <c r="B6" s="317"/>
      <c r="C6" s="317"/>
      <c r="D6" s="317"/>
      <c r="E6" s="317"/>
      <c r="I6" s="202"/>
    </row>
    <row r="7" spans="1:9" ht="16.5" x14ac:dyDescent="0.25">
      <c r="A7" s="300" t="s">
        <v>453</v>
      </c>
      <c r="B7" s="300"/>
      <c r="C7" s="300"/>
      <c r="D7" s="300"/>
      <c r="E7" s="300"/>
      <c r="I7" s="214"/>
    </row>
    <row r="8" spans="1:9" ht="30.75" customHeight="1" x14ac:dyDescent="0.25">
      <c r="A8" s="215" t="s">
        <v>67</v>
      </c>
      <c r="B8" s="11" t="s">
        <v>85</v>
      </c>
      <c r="C8" s="2" t="s">
        <v>23</v>
      </c>
      <c r="D8" s="27" t="s">
        <v>31</v>
      </c>
      <c r="E8" s="2" t="s">
        <v>15</v>
      </c>
    </row>
    <row r="9" spans="1:9" x14ac:dyDescent="0.25">
      <c r="B9" s="301" t="s">
        <v>48</v>
      </c>
      <c r="C9" s="302"/>
      <c r="D9" s="302"/>
      <c r="E9" s="303"/>
    </row>
    <row r="10" spans="1:9" x14ac:dyDescent="0.25">
      <c r="A10" s="93">
        <v>114082</v>
      </c>
      <c r="B10" s="3" t="s">
        <v>450</v>
      </c>
      <c r="C10" s="7">
        <v>201391</v>
      </c>
      <c r="D10" s="7">
        <v>48840</v>
      </c>
      <c r="E10" s="7"/>
    </row>
    <row r="11" spans="1:9" x14ac:dyDescent="0.25">
      <c r="A11" s="93"/>
      <c r="B11" s="3" t="s">
        <v>451</v>
      </c>
      <c r="C11" s="7"/>
      <c r="D11" s="7">
        <v>103557.85</v>
      </c>
      <c r="E11" s="7"/>
    </row>
    <row r="12" spans="1:9" x14ac:dyDescent="0.25">
      <c r="A12" s="47"/>
      <c r="B12" s="3" t="s">
        <v>445</v>
      </c>
      <c r="C12" s="7">
        <v>150400</v>
      </c>
      <c r="D12" s="7"/>
      <c r="E12" s="7"/>
    </row>
    <row r="13" spans="1:9" x14ac:dyDescent="0.25">
      <c r="A13" s="47"/>
      <c r="B13" s="18" t="s">
        <v>449</v>
      </c>
      <c r="C13" s="7">
        <v>70009</v>
      </c>
      <c r="D13" s="7">
        <v>69840</v>
      </c>
      <c r="E13" s="7"/>
    </row>
    <row r="14" spans="1:9" ht="21" customHeight="1" x14ac:dyDescent="0.25">
      <c r="A14" s="47"/>
      <c r="B14" s="5" t="s">
        <v>93</v>
      </c>
      <c r="C14" s="41">
        <f>SUM(C10:C13)</f>
        <v>421800</v>
      </c>
      <c r="D14" s="41">
        <f>SUM(D10:D13)</f>
        <v>222237.85</v>
      </c>
      <c r="E14" s="41">
        <f>C14-D14</f>
        <v>199562.15</v>
      </c>
    </row>
    <row r="15" spans="1:9" x14ac:dyDescent="0.25">
      <c r="A15" s="73"/>
      <c r="B15" s="75" t="s">
        <v>91</v>
      </c>
      <c r="C15" s="76"/>
      <c r="D15" s="80">
        <f>D14/C14*100</f>
        <v>52.687968231389284</v>
      </c>
      <c r="E15" s="81" t="s">
        <v>90</v>
      </c>
    </row>
    <row r="16" spans="1:9" ht="102.75" customHeight="1" x14ac:dyDescent="0.25">
      <c r="A16" s="292" t="s">
        <v>542</v>
      </c>
      <c r="B16" s="292"/>
      <c r="C16" s="292"/>
      <c r="D16" s="292"/>
      <c r="E16" s="292"/>
    </row>
    <row r="17" spans="2:5" ht="18.75" customHeight="1" x14ac:dyDescent="0.25">
      <c r="B17" s="300"/>
      <c r="C17" s="300"/>
      <c r="D17" s="300"/>
      <c r="E17" s="300"/>
    </row>
    <row r="18" spans="2:5" ht="78" customHeight="1" x14ac:dyDescent="0.25"/>
    <row r="19" spans="2:5" x14ac:dyDescent="0.25">
      <c r="B19" s="18" t="s">
        <v>550</v>
      </c>
      <c r="D19" s="18" t="s">
        <v>551</v>
      </c>
      <c r="E19" t="s">
        <v>552</v>
      </c>
    </row>
  </sheetData>
  <mergeCells count="9">
    <mergeCell ref="D2:E2"/>
    <mergeCell ref="D3:E3"/>
    <mergeCell ref="B17:E17"/>
    <mergeCell ref="A4:E4"/>
    <mergeCell ref="A5:E5"/>
    <mergeCell ref="A6:E6"/>
    <mergeCell ref="A7:E7"/>
    <mergeCell ref="B9:E9"/>
    <mergeCell ref="A16:E16"/>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2"/>
  <sheetViews>
    <sheetView workbookViewId="0">
      <selection activeCell="D2" sqref="D2:E3"/>
    </sheetView>
  </sheetViews>
  <sheetFormatPr defaultRowHeight="15.75" x14ac:dyDescent="0.25"/>
  <cols>
    <col min="1" max="1" width="7.140625" customWidth="1"/>
    <col min="2" max="2" width="33.42578125" style="18" customWidth="1"/>
    <col min="3" max="3" width="15" style="18" customWidth="1"/>
    <col min="4" max="4" width="14.7109375" style="28" customWidth="1"/>
    <col min="5" max="5" width="17.28515625" style="18" customWidth="1"/>
    <col min="6" max="6" width="10" bestFit="1" customWidth="1"/>
    <col min="9" max="9" width="63.140625" customWidth="1"/>
  </cols>
  <sheetData>
    <row r="1" spans="1:6" x14ac:dyDescent="0.25">
      <c r="B1" s="1"/>
      <c r="C1" s="1"/>
      <c r="D1" s="26"/>
      <c r="E1" s="1" t="s">
        <v>403</v>
      </c>
    </row>
    <row r="2" spans="1:6" x14ac:dyDescent="0.25">
      <c r="B2" s="1"/>
      <c r="C2" s="1"/>
      <c r="D2" s="307" t="s">
        <v>553</v>
      </c>
      <c r="E2" s="307"/>
      <c r="F2" s="1"/>
    </row>
    <row r="3" spans="1:6" x14ac:dyDescent="0.25">
      <c r="B3" s="1"/>
      <c r="C3" s="1"/>
      <c r="D3" s="307" t="s">
        <v>555</v>
      </c>
      <c r="E3" s="307"/>
      <c r="F3" s="1"/>
    </row>
    <row r="4" spans="1:6" x14ac:dyDescent="0.25">
      <c r="A4" s="294" t="s">
        <v>402</v>
      </c>
      <c r="B4" s="294"/>
      <c r="C4" s="294"/>
      <c r="D4" s="294"/>
      <c r="E4" s="294"/>
    </row>
    <row r="5" spans="1:6" ht="33" customHeight="1" x14ac:dyDescent="0.25">
      <c r="A5" s="294" t="s">
        <v>100</v>
      </c>
      <c r="B5" s="294"/>
      <c r="C5" s="294"/>
      <c r="D5" s="294"/>
      <c r="E5" s="294"/>
    </row>
    <row r="6" spans="1:6" ht="323.25" customHeight="1" x14ac:dyDescent="0.25">
      <c r="A6" s="318" t="s">
        <v>405</v>
      </c>
      <c r="B6" s="318"/>
      <c r="C6" s="318"/>
      <c r="D6" s="318"/>
      <c r="E6" s="318"/>
    </row>
    <row r="7" spans="1:6" x14ac:dyDescent="0.25">
      <c r="A7" s="300" t="s">
        <v>82</v>
      </c>
      <c r="B7" s="300"/>
      <c r="C7" s="300"/>
      <c r="D7" s="300"/>
      <c r="E7" s="300"/>
    </row>
    <row r="8" spans="1:6" x14ac:dyDescent="0.25">
      <c r="B8" s="61" t="s">
        <v>83</v>
      </c>
      <c r="C8" s="66">
        <f>D53</f>
        <v>277223.46000000002</v>
      </c>
      <c r="D8" s="61"/>
      <c r="E8" s="61"/>
    </row>
    <row r="9" spans="1:6" ht="18.75" customHeight="1" x14ac:dyDescent="0.25">
      <c r="B9" s="62" t="s">
        <v>84</v>
      </c>
      <c r="C9" s="65">
        <f>D57</f>
        <v>95000</v>
      </c>
      <c r="D9" s="58"/>
      <c r="E9" s="58"/>
    </row>
    <row r="10" spans="1:6" x14ac:dyDescent="0.25">
      <c r="B10" s="1"/>
      <c r="C10" s="1"/>
      <c r="D10" s="26"/>
      <c r="E10" s="1"/>
    </row>
    <row r="11" spans="1:6" ht="30.75" customHeight="1" x14ac:dyDescent="0.25">
      <c r="A11" s="63" t="s">
        <v>67</v>
      </c>
      <c r="B11" s="11" t="s">
        <v>85</v>
      </c>
      <c r="C11" s="2" t="s">
        <v>1</v>
      </c>
      <c r="D11" s="27" t="s">
        <v>37</v>
      </c>
      <c r="E11" s="2" t="s">
        <v>15</v>
      </c>
    </row>
    <row r="12" spans="1:6" x14ac:dyDescent="0.25">
      <c r="B12" s="301" t="s">
        <v>48</v>
      </c>
      <c r="C12" s="302"/>
      <c r="D12" s="302"/>
      <c r="E12" s="303"/>
    </row>
    <row r="13" spans="1:6" ht="15.6" hidden="1" x14ac:dyDescent="0.35">
      <c r="A13" s="93">
        <v>113241</v>
      </c>
      <c r="B13" s="3" t="s">
        <v>138</v>
      </c>
      <c r="C13" s="7">
        <v>5160187</v>
      </c>
      <c r="D13" s="7">
        <v>4547542.9800000004</v>
      </c>
      <c r="E13" s="7">
        <f>C13-D13</f>
        <v>612644.01999999955</v>
      </c>
    </row>
    <row r="14" spans="1:6" ht="18.75" hidden="1" customHeight="1" x14ac:dyDescent="0.35">
      <c r="A14" s="47"/>
      <c r="B14" s="3" t="s">
        <v>161</v>
      </c>
      <c r="C14" s="7">
        <v>1124304</v>
      </c>
      <c r="D14" s="7">
        <v>951206.77</v>
      </c>
      <c r="E14" s="7">
        <f t="shared" ref="E14:E52" si="0">C14-D14</f>
        <v>173097.22999999998</v>
      </c>
    </row>
    <row r="15" spans="1:6" ht="15.6" hidden="1" x14ac:dyDescent="0.35">
      <c r="A15" s="47"/>
      <c r="B15" s="5" t="s">
        <v>300</v>
      </c>
      <c r="C15" s="106">
        <f>C13+C14</f>
        <v>6284491</v>
      </c>
      <c r="D15" s="106">
        <f>D13+D14</f>
        <v>5498749.75</v>
      </c>
      <c r="E15" s="106">
        <f>E13+E14</f>
        <v>785741.24999999953</v>
      </c>
    </row>
    <row r="16" spans="1:6" ht="30.95" hidden="1" x14ac:dyDescent="0.35">
      <c r="A16" s="47"/>
      <c r="B16" s="3" t="s">
        <v>203</v>
      </c>
      <c r="C16" s="7">
        <v>37610</v>
      </c>
      <c r="D16" s="7">
        <v>36937.25</v>
      </c>
      <c r="E16" s="7">
        <f t="shared" si="0"/>
        <v>672.75</v>
      </c>
      <c r="F16" s="114"/>
    </row>
    <row r="17" spans="1:6" ht="15.6" hidden="1" x14ac:dyDescent="0.35">
      <c r="A17" s="47"/>
      <c r="B17" s="3" t="s">
        <v>204</v>
      </c>
      <c r="C17" s="35">
        <v>146030</v>
      </c>
      <c r="D17" s="7">
        <v>106762.05</v>
      </c>
      <c r="E17" s="7">
        <f t="shared" si="0"/>
        <v>39267.949999999997</v>
      </c>
    </row>
    <row r="18" spans="1:6" ht="15.6" hidden="1" x14ac:dyDescent="0.35">
      <c r="A18" s="47"/>
      <c r="B18" s="3" t="s">
        <v>109</v>
      </c>
      <c r="C18" s="7">
        <v>297000</v>
      </c>
      <c r="D18" s="7">
        <v>176156.6</v>
      </c>
      <c r="E18" s="7">
        <f t="shared" si="0"/>
        <v>120843.4</v>
      </c>
    </row>
    <row r="19" spans="1:6" ht="15.6" hidden="1" x14ac:dyDescent="0.35">
      <c r="A19" s="47"/>
      <c r="B19" s="3" t="s">
        <v>206</v>
      </c>
      <c r="C19" s="7">
        <v>50000</v>
      </c>
      <c r="D19" s="7">
        <v>7207.2</v>
      </c>
      <c r="E19" s="7">
        <f t="shared" si="0"/>
        <v>42792.800000000003</v>
      </c>
    </row>
    <row r="20" spans="1:6" ht="15.6" hidden="1" x14ac:dyDescent="0.35">
      <c r="A20" s="47"/>
      <c r="B20" s="5" t="s">
        <v>301</v>
      </c>
      <c r="C20" s="106">
        <f>C16+C17+C18+C19</f>
        <v>530640</v>
      </c>
      <c r="D20" s="106">
        <f>D16+D17+D18+D19</f>
        <v>327063.10000000003</v>
      </c>
      <c r="E20" s="106">
        <f>E16+E17+E18+E19</f>
        <v>203576.89999999997</v>
      </c>
    </row>
    <row r="21" spans="1:6" x14ac:dyDescent="0.25">
      <c r="A21" s="47">
        <v>113241</v>
      </c>
      <c r="B21" s="5" t="s">
        <v>275</v>
      </c>
      <c r="C21" s="106"/>
      <c r="D21" s="106"/>
      <c r="E21" s="106"/>
    </row>
    <row r="22" spans="1:6" x14ac:dyDescent="0.25">
      <c r="A22" s="47"/>
      <c r="B22" s="3" t="s">
        <v>211</v>
      </c>
      <c r="C22" s="7">
        <v>4320</v>
      </c>
      <c r="D22" s="7"/>
      <c r="E22" s="7">
        <f t="shared" si="0"/>
        <v>4320</v>
      </c>
    </row>
    <row r="23" spans="1:6" x14ac:dyDescent="0.25">
      <c r="A23" s="47"/>
      <c r="B23" s="3" t="s">
        <v>212</v>
      </c>
      <c r="C23" s="35">
        <v>243000</v>
      </c>
      <c r="D23" s="7">
        <v>94042.5</v>
      </c>
      <c r="E23" s="7">
        <f t="shared" si="0"/>
        <v>148957.5</v>
      </c>
    </row>
    <row r="24" spans="1:6" x14ac:dyDescent="0.25">
      <c r="A24" s="47"/>
      <c r="B24" s="3" t="s">
        <v>226</v>
      </c>
      <c r="C24" s="35">
        <v>76000</v>
      </c>
      <c r="D24" s="7">
        <v>76000</v>
      </c>
      <c r="E24" s="7">
        <f t="shared" si="0"/>
        <v>0</v>
      </c>
      <c r="F24" s="114"/>
    </row>
    <row r="25" spans="1:6" x14ac:dyDescent="0.25">
      <c r="A25" s="47"/>
      <c r="B25" s="3" t="s">
        <v>227</v>
      </c>
      <c r="C25" s="35">
        <v>58790</v>
      </c>
      <c r="D25" s="7">
        <v>32947.72</v>
      </c>
      <c r="E25" s="7">
        <f t="shared" si="0"/>
        <v>25842.28</v>
      </c>
    </row>
    <row r="26" spans="1:6" x14ac:dyDescent="0.25">
      <c r="A26" s="47"/>
      <c r="B26" s="3" t="s">
        <v>228</v>
      </c>
      <c r="C26" s="35">
        <v>142380</v>
      </c>
      <c r="D26" s="7">
        <v>44831.67</v>
      </c>
      <c r="E26" s="7">
        <f t="shared" si="0"/>
        <v>97548.33</v>
      </c>
    </row>
    <row r="27" spans="1:6" ht="31.5" x14ac:dyDescent="0.25">
      <c r="A27" s="47"/>
      <c r="B27" s="30" t="s">
        <v>244</v>
      </c>
      <c r="C27" s="36">
        <v>13600</v>
      </c>
      <c r="D27" s="37"/>
      <c r="E27" s="7">
        <f t="shared" si="0"/>
        <v>13600</v>
      </c>
    </row>
    <row r="28" spans="1:6" x14ac:dyDescent="0.25">
      <c r="A28" s="47"/>
      <c r="B28" s="30" t="s">
        <v>245</v>
      </c>
      <c r="C28" s="36">
        <v>53050</v>
      </c>
      <c r="D28" s="37"/>
      <c r="E28" s="7">
        <f t="shared" si="0"/>
        <v>53050</v>
      </c>
    </row>
    <row r="29" spans="1:6" x14ac:dyDescent="0.25">
      <c r="A29" s="47"/>
      <c r="B29" s="30" t="s">
        <v>246</v>
      </c>
      <c r="C29" s="36">
        <v>10250</v>
      </c>
      <c r="D29" s="37"/>
      <c r="E29" s="7">
        <f t="shared" si="0"/>
        <v>10250</v>
      </c>
    </row>
    <row r="30" spans="1:6" x14ac:dyDescent="0.25">
      <c r="A30" s="47"/>
      <c r="B30" s="30" t="s">
        <v>247</v>
      </c>
      <c r="C30" s="36">
        <v>62450</v>
      </c>
      <c r="D30" s="37"/>
      <c r="E30" s="7">
        <f t="shared" si="0"/>
        <v>62450</v>
      </c>
    </row>
    <row r="31" spans="1:6" x14ac:dyDescent="0.25">
      <c r="A31" s="47"/>
      <c r="B31" s="30" t="s">
        <v>248</v>
      </c>
      <c r="C31" s="36">
        <v>35000</v>
      </c>
      <c r="D31" s="37"/>
      <c r="E31" s="7">
        <f t="shared" si="0"/>
        <v>35000</v>
      </c>
    </row>
    <row r="32" spans="1:6" ht="15.75" customHeight="1" x14ac:dyDescent="0.25">
      <c r="A32" s="47"/>
      <c r="B32" s="30" t="s">
        <v>249</v>
      </c>
      <c r="C32" s="36">
        <v>15000</v>
      </c>
      <c r="D32" s="37"/>
      <c r="E32" s="7">
        <f t="shared" si="0"/>
        <v>15000</v>
      </c>
    </row>
    <row r="33" spans="1:5" ht="17.25" customHeight="1" x14ac:dyDescent="0.25">
      <c r="A33" s="47"/>
      <c r="B33" s="30" t="s">
        <v>250</v>
      </c>
      <c r="C33" s="36">
        <v>15000</v>
      </c>
      <c r="D33" s="37"/>
      <c r="E33" s="7">
        <f t="shared" si="0"/>
        <v>15000</v>
      </c>
    </row>
    <row r="34" spans="1:5" ht="31.5" x14ac:dyDescent="0.25">
      <c r="A34" s="47"/>
      <c r="B34" s="30" t="s">
        <v>251</v>
      </c>
      <c r="C34" s="36">
        <v>41930</v>
      </c>
      <c r="D34" s="37"/>
      <c r="E34" s="7">
        <f t="shared" si="0"/>
        <v>41930</v>
      </c>
    </row>
    <row r="35" spans="1:5" x14ac:dyDescent="0.25">
      <c r="A35" s="47"/>
      <c r="B35" s="151" t="s">
        <v>302</v>
      </c>
      <c r="C35" s="152">
        <f>SUM(C22:C34)</f>
        <v>770770</v>
      </c>
      <c r="D35" s="152">
        <f>SUM(D22:D34)</f>
        <v>247821.89</v>
      </c>
      <c r="E35" s="152">
        <f>SUM(E22:E34)</f>
        <v>522948.11</v>
      </c>
    </row>
    <row r="36" spans="1:5" ht="17.25" customHeight="1" x14ac:dyDescent="0.25">
      <c r="A36" s="47"/>
      <c r="B36" s="30" t="s">
        <v>234</v>
      </c>
      <c r="C36" s="36">
        <v>25000</v>
      </c>
      <c r="D36" s="37"/>
      <c r="E36" s="7">
        <f t="shared" si="0"/>
        <v>25000</v>
      </c>
    </row>
    <row r="37" spans="1:5" ht="17.25" customHeight="1" x14ac:dyDescent="0.25">
      <c r="A37" s="47"/>
      <c r="B37" s="30" t="s">
        <v>236</v>
      </c>
      <c r="C37" s="36">
        <v>2500</v>
      </c>
      <c r="D37" s="37"/>
      <c r="E37" s="7">
        <f t="shared" si="0"/>
        <v>2500</v>
      </c>
    </row>
    <row r="38" spans="1:5" ht="17.25" customHeight="1" x14ac:dyDescent="0.25">
      <c r="A38" s="47"/>
      <c r="B38" s="30" t="s">
        <v>237</v>
      </c>
      <c r="C38" s="36">
        <v>2000</v>
      </c>
      <c r="D38" s="37"/>
      <c r="E38" s="7">
        <f t="shared" si="0"/>
        <v>2000</v>
      </c>
    </row>
    <row r="39" spans="1:5" ht="17.25" customHeight="1" x14ac:dyDescent="0.25">
      <c r="A39" s="47"/>
      <c r="B39" s="30" t="s">
        <v>238</v>
      </c>
      <c r="C39" s="36">
        <v>30000</v>
      </c>
      <c r="D39" s="37"/>
      <c r="E39" s="7">
        <f t="shared" si="0"/>
        <v>30000</v>
      </c>
    </row>
    <row r="40" spans="1:5" ht="17.25" customHeight="1" x14ac:dyDescent="0.25">
      <c r="A40" s="47"/>
      <c r="B40" s="30" t="s">
        <v>239</v>
      </c>
      <c r="C40" s="36">
        <v>57500</v>
      </c>
      <c r="D40" s="37"/>
      <c r="E40" s="7">
        <f t="shared" si="0"/>
        <v>57500</v>
      </c>
    </row>
    <row r="41" spans="1:5" ht="17.25" customHeight="1" x14ac:dyDescent="0.25">
      <c r="A41" s="47"/>
      <c r="B41" s="30" t="s">
        <v>240</v>
      </c>
      <c r="C41" s="36">
        <v>50000</v>
      </c>
      <c r="D41" s="37"/>
      <c r="E41" s="7">
        <f t="shared" si="0"/>
        <v>50000</v>
      </c>
    </row>
    <row r="42" spans="1:5" ht="17.25" customHeight="1" x14ac:dyDescent="0.25">
      <c r="A42" s="47"/>
      <c r="B42" s="30" t="s">
        <v>241</v>
      </c>
      <c r="C42" s="36">
        <v>5501</v>
      </c>
      <c r="D42" s="37"/>
      <c r="E42" s="7">
        <f t="shared" si="0"/>
        <v>5501</v>
      </c>
    </row>
    <row r="43" spans="1:5" x14ac:dyDescent="0.25">
      <c r="A43" s="47"/>
      <c r="B43" s="30" t="s">
        <v>235</v>
      </c>
      <c r="C43" s="36">
        <v>9600</v>
      </c>
      <c r="D43" s="37"/>
      <c r="E43" s="7">
        <f t="shared" si="0"/>
        <v>9600</v>
      </c>
    </row>
    <row r="44" spans="1:5" ht="31.5" x14ac:dyDescent="0.25">
      <c r="A44" s="47"/>
      <c r="B44" s="30" t="s">
        <v>242</v>
      </c>
      <c r="C44" s="36">
        <v>6600</v>
      </c>
      <c r="D44" s="37"/>
      <c r="E44" s="7">
        <f t="shared" si="0"/>
        <v>6600</v>
      </c>
    </row>
    <row r="45" spans="1:5" x14ac:dyDescent="0.25">
      <c r="A45" s="47"/>
      <c r="B45" s="30" t="s">
        <v>229</v>
      </c>
      <c r="C45" s="36">
        <v>10000</v>
      </c>
      <c r="D45" s="37">
        <v>6000</v>
      </c>
      <c r="E45" s="7">
        <f t="shared" si="0"/>
        <v>4000</v>
      </c>
    </row>
    <row r="46" spans="1:5" ht="31.5" x14ac:dyDescent="0.25">
      <c r="A46" s="70"/>
      <c r="B46" s="30" t="s">
        <v>230</v>
      </c>
      <c r="C46" s="38">
        <v>3000</v>
      </c>
      <c r="D46" s="37">
        <v>2000</v>
      </c>
      <c r="E46" s="7">
        <f t="shared" si="0"/>
        <v>1000</v>
      </c>
    </row>
    <row r="47" spans="1:5" ht="47.25" x14ac:dyDescent="0.25">
      <c r="A47" s="70"/>
      <c r="B47" s="136" t="s">
        <v>233</v>
      </c>
      <c r="C47" s="38">
        <v>12000</v>
      </c>
      <c r="D47" s="37">
        <v>11997.58</v>
      </c>
      <c r="E47" s="7">
        <f t="shared" si="0"/>
        <v>2.4200000000000728</v>
      </c>
    </row>
    <row r="48" spans="1:5" x14ac:dyDescent="0.25">
      <c r="A48" s="47"/>
      <c r="B48" s="98" t="s">
        <v>231</v>
      </c>
      <c r="C48" s="100">
        <v>9600</v>
      </c>
      <c r="D48" s="22">
        <v>4775.99</v>
      </c>
      <c r="E48" s="7">
        <f t="shared" si="0"/>
        <v>4824.01</v>
      </c>
    </row>
    <row r="49" spans="1:9" ht="31.5" x14ac:dyDescent="0.25">
      <c r="A49" s="71"/>
      <c r="B49" s="72" t="s">
        <v>243</v>
      </c>
      <c r="C49" s="39">
        <v>20400</v>
      </c>
      <c r="D49" s="40"/>
      <c r="E49" s="7">
        <f t="shared" si="0"/>
        <v>20400</v>
      </c>
    </row>
    <row r="50" spans="1:9" ht="31.5" x14ac:dyDescent="0.25">
      <c r="A50" s="71"/>
      <c r="B50" s="72" t="s">
        <v>232</v>
      </c>
      <c r="C50" s="39">
        <v>24000</v>
      </c>
      <c r="D50" s="40">
        <v>4628</v>
      </c>
      <c r="E50" s="7">
        <f t="shared" si="0"/>
        <v>19372</v>
      </c>
      <c r="F50" s="114"/>
      <c r="I50" s="200"/>
    </row>
    <row r="51" spans="1:9" x14ac:dyDescent="0.25">
      <c r="A51" s="71"/>
      <c r="B51" s="153" t="s">
        <v>303</v>
      </c>
      <c r="C51" s="154">
        <f>SUM(C36:C50)</f>
        <v>267701</v>
      </c>
      <c r="D51" s="154">
        <f>SUM(D36:D50)</f>
        <v>29401.57</v>
      </c>
      <c r="E51" s="154">
        <f>SUM(E36:E50)</f>
        <v>238299.43000000002</v>
      </c>
      <c r="F51" s="114"/>
      <c r="I51" s="200"/>
    </row>
    <row r="52" spans="1:9" x14ac:dyDescent="0.25">
      <c r="A52" s="71"/>
      <c r="B52" s="3" t="s">
        <v>252</v>
      </c>
      <c r="C52" s="39">
        <v>39280</v>
      </c>
      <c r="D52" s="40"/>
      <c r="E52" s="7">
        <f t="shared" si="0"/>
        <v>39280</v>
      </c>
      <c r="F52" s="114"/>
      <c r="I52" s="200"/>
    </row>
    <row r="53" spans="1:9" x14ac:dyDescent="0.25">
      <c r="A53" s="47"/>
      <c r="B53" s="59" t="s">
        <v>47</v>
      </c>
      <c r="C53" s="41">
        <f>C35+C51+C52</f>
        <v>1077751</v>
      </c>
      <c r="D53" s="41">
        <f t="shared" ref="D53:E53" si="1">D35+D51+D52</f>
        <v>277223.46000000002</v>
      </c>
      <c r="E53" s="41">
        <f t="shared" si="1"/>
        <v>800527.54</v>
      </c>
      <c r="I53" s="200"/>
    </row>
    <row r="54" spans="1:9" x14ac:dyDescent="0.25">
      <c r="A54" s="301" t="s">
        <v>49</v>
      </c>
      <c r="B54" s="302"/>
      <c r="C54" s="302"/>
      <c r="D54" s="302"/>
      <c r="E54" s="303"/>
    </row>
    <row r="55" spans="1:9" ht="32.25" customHeight="1" x14ac:dyDescent="0.25">
      <c r="A55" s="92">
        <v>113241</v>
      </c>
      <c r="B55" s="1" t="s">
        <v>210</v>
      </c>
      <c r="C55" s="35">
        <v>845000</v>
      </c>
      <c r="D55" s="35"/>
      <c r="E55" s="35"/>
    </row>
    <row r="56" spans="1:9" x14ac:dyDescent="0.25">
      <c r="A56" s="91"/>
      <c r="B56" s="3" t="s">
        <v>209</v>
      </c>
      <c r="C56" s="35"/>
      <c r="D56" s="35">
        <v>95000</v>
      </c>
      <c r="E56" s="35">
        <f>C55-D56</f>
        <v>750000</v>
      </c>
    </row>
    <row r="57" spans="1:9" x14ac:dyDescent="0.25">
      <c r="A57" s="47"/>
      <c r="B57" s="148" t="s">
        <v>50</v>
      </c>
      <c r="C57" s="41">
        <f>C55</f>
        <v>845000</v>
      </c>
      <c r="D57" s="41">
        <f>D56</f>
        <v>95000</v>
      </c>
      <c r="E57" s="41">
        <f>E56</f>
        <v>750000</v>
      </c>
    </row>
    <row r="58" spans="1:9" ht="15.6" hidden="1" x14ac:dyDescent="0.35">
      <c r="A58" s="73"/>
      <c r="B58" s="201" t="s">
        <v>212</v>
      </c>
      <c r="C58" s="35">
        <v>4267199.74</v>
      </c>
      <c r="D58" s="35">
        <v>4267199.74</v>
      </c>
      <c r="E58" s="150"/>
    </row>
    <row r="59" spans="1:9" ht="15.6" hidden="1" x14ac:dyDescent="0.35">
      <c r="A59" s="73"/>
      <c r="B59" s="201" t="s">
        <v>392</v>
      </c>
      <c r="C59" s="35">
        <v>443970</v>
      </c>
      <c r="D59" s="35">
        <v>443970</v>
      </c>
      <c r="E59" s="150"/>
    </row>
    <row r="60" spans="1:9" ht="15.6" hidden="1" x14ac:dyDescent="0.35">
      <c r="A60" s="73"/>
      <c r="B60" s="201" t="s">
        <v>393</v>
      </c>
      <c r="C60" s="35">
        <v>250000</v>
      </c>
      <c r="D60" s="35">
        <v>250000</v>
      </c>
      <c r="E60" s="150"/>
    </row>
    <row r="61" spans="1:9" ht="15.6" hidden="1" x14ac:dyDescent="0.35">
      <c r="A61" s="73"/>
      <c r="B61" s="201" t="s">
        <v>394</v>
      </c>
      <c r="C61" s="35">
        <v>37611</v>
      </c>
      <c r="D61" s="35">
        <v>37611</v>
      </c>
      <c r="E61" s="150"/>
    </row>
    <row r="62" spans="1:9" ht="15.6" hidden="1" x14ac:dyDescent="0.35">
      <c r="A62" s="73"/>
      <c r="B62" s="201" t="s">
        <v>395</v>
      </c>
      <c r="C62" s="35">
        <v>45260</v>
      </c>
      <c r="D62" s="35">
        <v>45260</v>
      </c>
      <c r="E62" s="150"/>
      <c r="H62">
        <f>443970+250000+37611+45260+4267199.74</f>
        <v>5044040.74</v>
      </c>
    </row>
    <row r="63" spans="1:9" ht="30.95" hidden="1" x14ac:dyDescent="0.35">
      <c r="A63" s="73"/>
      <c r="B63" s="127" t="s">
        <v>396</v>
      </c>
      <c r="C63" s="35">
        <v>286787.21999999997</v>
      </c>
      <c r="D63" s="35">
        <v>286787.21999999997</v>
      </c>
      <c r="E63" s="150"/>
    </row>
    <row r="64" spans="1:9" ht="15.6" hidden="1" x14ac:dyDescent="0.35">
      <c r="A64" s="73"/>
      <c r="B64" s="148"/>
      <c r="C64" s="41">
        <f>SUM(C58:C63)</f>
        <v>5330827.96</v>
      </c>
      <c r="D64" s="41">
        <f>SUM(D58:D63)</f>
        <v>5330827.96</v>
      </c>
      <c r="E64" s="150"/>
    </row>
    <row r="65" spans="1:7" ht="15.6" hidden="1" x14ac:dyDescent="0.35">
      <c r="A65" s="73"/>
      <c r="B65" s="148" t="s">
        <v>397</v>
      </c>
      <c r="C65" s="41">
        <f>C57+C64</f>
        <v>6175827.96</v>
      </c>
      <c r="D65" s="41">
        <f>D57+D64</f>
        <v>5425827.96</v>
      </c>
      <c r="E65" s="150"/>
    </row>
    <row r="66" spans="1:7" ht="15.6" hidden="1" x14ac:dyDescent="0.35">
      <c r="A66" s="73"/>
      <c r="B66" s="148" t="s">
        <v>304</v>
      </c>
      <c r="C66" s="41">
        <f>C53+C65</f>
        <v>7253578.96</v>
      </c>
      <c r="D66" s="41"/>
      <c r="E66" s="150"/>
    </row>
    <row r="67" spans="1:7" x14ac:dyDescent="0.25">
      <c r="A67" s="73"/>
      <c r="B67" s="148" t="s">
        <v>399</v>
      </c>
      <c r="C67" s="194">
        <f>C53+C57</f>
        <v>1922751</v>
      </c>
      <c r="D67" s="194">
        <f>D53+D57</f>
        <v>372223.46</v>
      </c>
      <c r="E67" s="194">
        <f>E53+E57</f>
        <v>1550527.54</v>
      </c>
    </row>
    <row r="68" spans="1:7" x14ac:dyDescent="0.25">
      <c r="A68" s="73"/>
      <c r="B68" s="75" t="s">
        <v>91</v>
      </c>
      <c r="C68" s="76"/>
      <c r="D68" s="80">
        <f>D67/C67*100</f>
        <v>19.358900866518859</v>
      </c>
      <c r="E68" s="81" t="s">
        <v>90</v>
      </c>
    </row>
    <row r="69" spans="1:7" ht="85.5" customHeight="1" x14ac:dyDescent="0.25">
      <c r="A69" s="312" t="s">
        <v>404</v>
      </c>
      <c r="B69" s="312"/>
      <c r="C69" s="312"/>
      <c r="D69" s="312"/>
      <c r="E69" s="312"/>
      <c r="F69" s="184"/>
      <c r="G69" s="184"/>
    </row>
    <row r="70" spans="1:7" ht="18.75" customHeight="1" x14ac:dyDescent="0.25">
      <c r="B70" s="300"/>
      <c r="C70" s="300"/>
      <c r="D70" s="300"/>
      <c r="E70" s="300"/>
    </row>
    <row r="71" spans="1:7" ht="78" customHeight="1" x14ac:dyDescent="0.25"/>
    <row r="72" spans="1:7" x14ac:dyDescent="0.25">
      <c r="B72" s="18" t="s">
        <v>550</v>
      </c>
      <c r="D72" s="18" t="s">
        <v>551</v>
      </c>
      <c r="E72" t="s">
        <v>552</v>
      </c>
    </row>
  </sheetData>
  <mergeCells count="10">
    <mergeCell ref="D2:E2"/>
    <mergeCell ref="D3:E3"/>
    <mergeCell ref="A4:E4"/>
    <mergeCell ref="A69:E69"/>
    <mergeCell ref="B70:E70"/>
    <mergeCell ref="A6:E6"/>
    <mergeCell ref="A7:E7"/>
    <mergeCell ref="A54:E54"/>
    <mergeCell ref="B12:E12"/>
    <mergeCell ref="A5:E5"/>
  </mergeCells>
  <pageMargins left="0.7" right="0.7" top="0.75" bottom="0.75" header="0.3" footer="0.3"/>
  <pageSetup paperSize="9" scale="99" fitToHeight="0" orientation="portrait"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0"/>
  <sheetViews>
    <sheetView workbookViewId="0">
      <selection activeCell="C2" sqref="C2:E3"/>
    </sheetView>
  </sheetViews>
  <sheetFormatPr defaultRowHeight="15.75" x14ac:dyDescent="0.25"/>
  <cols>
    <col min="1" max="1" width="8" customWidth="1"/>
    <col min="2" max="2" width="39.85546875" style="18" customWidth="1"/>
    <col min="3" max="3" width="13.7109375" style="18" customWidth="1"/>
    <col min="4" max="4" width="13.42578125" style="18" customWidth="1"/>
    <col min="5" max="5" width="12.42578125" style="18" customWidth="1"/>
    <col min="6" max="6" width="15.28515625" style="18" customWidth="1"/>
  </cols>
  <sheetData>
    <row r="1" spans="1:14" ht="15" x14ac:dyDescent="0.25">
      <c r="B1"/>
      <c r="C1"/>
      <c r="D1"/>
      <c r="E1" t="s">
        <v>538</v>
      </c>
      <c r="F1"/>
    </row>
    <row r="2" spans="1:14" ht="15" x14ac:dyDescent="0.25">
      <c r="B2"/>
      <c r="C2" s="307" t="s">
        <v>553</v>
      </c>
      <c r="D2" s="307"/>
      <c r="E2" s="307"/>
      <c r="F2"/>
    </row>
    <row r="3" spans="1:14" ht="15" x14ac:dyDescent="0.25">
      <c r="B3"/>
      <c r="C3" s="307" t="s">
        <v>555</v>
      </c>
      <c r="D3" s="307"/>
      <c r="E3" s="307"/>
      <c r="F3"/>
    </row>
    <row r="4" spans="1:14" x14ac:dyDescent="0.25">
      <c r="A4" s="299" t="s">
        <v>401</v>
      </c>
      <c r="B4" s="299"/>
      <c r="C4" s="299"/>
      <c r="D4" s="299"/>
      <c r="E4" s="299"/>
      <c r="F4"/>
    </row>
    <row r="5" spans="1:14" ht="33.950000000000003" customHeight="1" x14ac:dyDescent="0.25">
      <c r="A5" s="315" t="s">
        <v>519</v>
      </c>
      <c r="B5" s="315"/>
      <c r="C5" s="315"/>
      <c r="D5" s="315"/>
      <c r="E5" s="315"/>
      <c r="F5"/>
    </row>
    <row r="6" spans="1:14" ht="258.75" customHeight="1" x14ac:dyDescent="0.25">
      <c r="A6" s="306" t="s">
        <v>525</v>
      </c>
      <c r="B6" s="306"/>
      <c r="C6" s="306"/>
      <c r="D6" s="306"/>
      <c r="E6" s="306"/>
      <c r="F6"/>
    </row>
    <row r="7" spans="1:14" x14ac:dyDescent="0.25">
      <c r="A7" s="300" t="s">
        <v>82</v>
      </c>
      <c r="B7" s="300"/>
      <c r="C7" s="300"/>
      <c r="D7" s="300"/>
      <c r="E7" s="300"/>
      <c r="F7" s="300"/>
      <c r="G7" s="300"/>
      <c r="H7" s="61"/>
      <c r="I7" s="61"/>
      <c r="J7" s="61"/>
      <c r="K7" s="61"/>
      <c r="L7" s="61"/>
      <c r="M7" s="61"/>
      <c r="N7" s="61"/>
    </row>
    <row r="8" spans="1:14" x14ac:dyDescent="0.25">
      <c r="A8" s="270"/>
      <c r="B8" s="61" t="s">
        <v>83</v>
      </c>
      <c r="C8" s="283">
        <f>D15</f>
        <v>290255.76</v>
      </c>
      <c r="D8" s="270" t="s">
        <v>87</v>
      </c>
      <c r="E8" s="270"/>
      <c r="F8"/>
      <c r="H8" s="61"/>
      <c r="I8" s="61"/>
      <c r="J8" s="61"/>
      <c r="K8" s="61"/>
      <c r="L8" s="61"/>
      <c r="M8" s="61"/>
      <c r="N8" s="61"/>
    </row>
    <row r="9" spans="1:14" ht="31.5" x14ac:dyDescent="0.25">
      <c r="A9" s="47" t="s">
        <v>67</v>
      </c>
      <c r="B9" s="2" t="s">
        <v>0</v>
      </c>
      <c r="C9" s="2" t="s">
        <v>1</v>
      </c>
      <c r="D9" s="2" t="s">
        <v>2</v>
      </c>
      <c r="E9" s="2" t="s">
        <v>12</v>
      </c>
      <c r="F9"/>
      <c r="J9" s="58"/>
      <c r="K9" s="58"/>
      <c r="L9" s="65"/>
      <c r="M9" s="128"/>
      <c r="N9" s="65"/>
    </row>
    <row r="10" spans="1:14" ht="61.5" customHeight="1" x14ac:dyDescent="0.25">
      <c r="A10" s="155">
        <v>913112</v>
      </c>
      <c r="B10" s="3" t="s">
        <v>520</v>
      </c>
      <c r="C10" s="9"/>
      <c r="D10" s="7">
        <v>2303</v>
      </c>
      <c r="E10" s="258"/>
      <c r="F10"/>
    </row>
    <row r="11" spans="1:14" ht="51" customHeight="1" x14ac:dyDescent="0.25">
      <c r="A11" s="155"/>
      <c r="B11" s="3" t="s">
        <v>521</v>
      </c>
      <c r="C11" s="9"/>
      <c r="D11" s="7">
        <v>10000</v>
      </c>
      <c r="E11" s="258"/>
      <c r="F11"/>
    </row>
    <row r="12" spans="1:14" ht="31.5" x14ac:dyDescent="0.25">
      <c r="A12" s="262"/>
      <c r="B12" s="30" t="s">
        <v>522</v>
      </c>
      <c r="C12" s="263"/>
      <c r="D12" s="37">
        <v>5981.26</v>
      </c>
      <c r="E12" s="260"/>
      <c r="F12"/>
    </row>
    <row r="13" spans="1:14" ht="26.1" customHeight="1" x14ac:dyDescent="0.25">
      <c r="A13" s="262"/>
      <c r="B13" s="30" t="s">
        <v>523</v>
      </c>
      <c r="C13" s="263"/>
      <c r="D13" s="37">
        <v>40000</v>
      </c>
      <c r="E13" s="260"/>
      <c r="F13"/>
    </row>
    <row r="14" spans="1:14" ht="31.5" x14ac:dyDescent="0.25">
      <c r="A14" s="262"/>
      <c r="B14" s="30" t="s">
        <v>524</v>
      </c>
      <c r="C14" s="263"/>
      <c r="D14" s="37">
        <v>231971.5</v>
      </c>
      <c r="E14" s="260"/>
      <c r="F14"/>
    </row>
    <row r="15" spans="1:14" x14ac:dyDescent="0.25">
      <c r="A15" s="70"/>
      <c r="B15" s="151" t="s">
        <v>5</v>
      </c>
      <c r="C15" s="259">
        <v>350000</v>
      </c>
      <c r="D15" s="259">
        <f>SUM(D10:D14)</f>
        <v>290255.76</v>
      </c>
      <c r="E15" s="282">
        <f t="shared" ref="E15" si="0">C15-D15</f>
        <v>59744.239999999991</v>
      </c>
    </row>
    <row r="16" spans="1:14" x14ac:dyDescent="0.25">
      <c r="A16" s="73"/>
      <c r="B16" s="319" t="s">
        <v>91</v>
      </c>
      <c r="C16" s="319"/>
      <c r="D16" s="261">
        <f>D15/C15*100</f>
        <v>82.930217142857146</v>
      </c>
      <c r="E16" s="78" t="s">
        <v>90</v>
      </c>
    </row>
    <row r="18" spans="1:5" ht="50.1" customHeight="1" x14ac:dyDescent="0.25">
      <c r="A18" s="292" t="s">
        <v>447</v>
      </c>
      <c r="B18" s="292"/>
      <c r="C18" s="292"/>
      <c r="D18" s="292"/>
      <c r="E18" s="292"/>
    </row>
    <row r="20" spans="1:5" x14ac:dyDescent="0.25">
      <c r="B20" s="18" t="s">
        <v>550</v>
      </c>
      <c r="D20" s="18" t="s">
        <v>551</v>
      </c>
      <c r="E20" t="s">
        <v>552</v>
      </c>
    </row>
  </sheetData>
  <mergeCells count="8">
    <mergeCell ref="C2:E2"/>
    <mergeCell ref="C3:E3"/>
    <mergeCell ref="A18:E18"/>
    <mergeCell ref="A7:G7"/>
    <mergeCell ref="A4:E4"/>
    <mergeCell ref="A5:E5"/>
    <mergeCell ref="A6:E6"/>
    <mergeCell ref="B16:C16"/>
  </mergeCells>
  <pageMargins left="0.7" right="0.7" top="0.75" bottom="0.75" header="0.3" footer="0.3"/>
  <pageSetup paperSize="9" orientation="portrait"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2"/>
  <sheetViews>
    <sheetView workbookViewId="0">
      <selection activeCell="C2" sqref="C2:E2"/>
    </sheetView>
  </sheetViews>
  <sheetFormatPr defaultRowHeight="15" x14ac:dyDescent="0.25"/>
  <cols>
    <col min="1" max="1" width="9.42578125" customWidth="1"/>
    <col min="2" max="2" width="28.140625" customWidth="1"/>
    <col min="3" max="3" width="17" customWidth="1"/>
    <col min="4" max="4" width="15" customWidth="1"/>
    <col min="5" max="5" width="12.42578125" bestFit="1" customWidth="1"/>
  </cols>
  <sheetData>
    <row r="1" spans="1:5" x14ac:dyDescent="0.25">
      <c r="D1" t="s">
        <v>556</v>
      </c>
    </row>
    <row r="2" spans="1:5" x14ac:dyDescent="0.25">
      <c r="C2" s="307" t="s">
        <v>553</v>
      </c>
      <c r="D2" s="307"/>
      <c r="E2" s="307"/>
    </row>
    <row r="3" spans="1:5" x14ac:dyDescent="0.25">
      <c r="C3" s="307" t="s">
        <v>555</v>
      </c>
      <c r="D3" s="307"/>
      <c r="E3" s="307"/>
    </row>
    <row r="4" spans="1:5" ht="15.75" x14ac:dyDescent="0.25">
      <c r="A4" s="320" t="s">
        <v>401</v>
      </c>
      <c r="B4" s="320"/>
      <c r="C4" s="320"/>
      <c r="D4" s="320"/>
      <c r="E4" s="320"/>
    </row>
    <row r="5" spans="1:5" ht="15.75" x14ac:dyDescent="0.25">
      <c r="A5" s="320" t="s">
        <v>68</v>
      </c>
      <c r="B5" s="320"/>
      <c r="C5" s="320"/>
      <c r="D5" s="320"/>
      <c r="E5" s="320"/>
    </row>
    <row r="6" spans="1:5" ht="15.75" x14ac:dyDescent="0.25">
      <c r="A6" s="320" t="s">
        <v>69</v>
      </c>
      <c r="B6" s="320"/>
      <c r="C6" s="320"/>
      <c r="D6" s="320"/>
      <c r="E6" s="320"/>
    </row>
    <row r="7" spans="1:5" ht="15.75" x14ac:dyDescent="0.25">
      <c r="A7" s="320" t="s">
        <v>70</v>
      </c>
      <c r="B7" s="320"/>
      <c r="C7" s="320"/>
      <c r="D7" s="320"/>
      <c r="E7" s="320"/>
    </row>
    <row r="8" spans="1:5" ht="81" customHeight="1" x14ac:dyDescent="0.25">
      <c r="A8" s="318" t="s">
        <v>207</v>
      </c>
      <c r="B8" s="318"/>
      <c r="C8" s="318"/>
      <c r="D8" s="318"/>
      <c r="E8" s="318"/>
    </row>
    <row r="9" spans="1:5" ht="15.75" x14ac:dyDescent="0.25">
      <c r="A9" s="318" t="s">
        <v>208</v>
      </c>
      <c r="B9" s="318"/>
      <c r="C9" s="318"/>
      <c r="D9" s="318"/>
      <c r="E9" s="318"/>
    </row>
    <row r="10" spans="1:5" ht="48.75" customHeight="1" x14ac:dyDescent="0.25">
      <c r="A10" s="318" t="s">
        <v>406</v>
      </c>
      <c r="B10" s="318"/>
      <c r="C10" s="318"/>
      <c r="D10" s="318"/>
      <c r="E10" s="318"/>
    </row>
    <row r="11" spans="1:5" ht="66.75" customHeight="1" x14ac:dyDescent="0.25">
      <c r="A11" s="318" t="s">
        <v>407</v>
      </c>
      <c r="B11" s="318"/>
      <c r="C11" s="318"/>
      <c r="D11" s="318"/>
      <c r="E11" s="318"/>
    </row>
    <row r="12" spans="1:5" ht="49.5" customHeight="1" x14ac:dyDescent="0.25">
      <c r="A12" s="318" t="s">
        <v>408</v>
      </c>
      <c r="B12" s="318"/>
      <c r="C12" s="318"/>
      <c r="D12" s="318"/>
      <c r="E12" s="318"/>
    </row>
    <row r="13" spans="1:5" ht="155.25" customHeight="1" x14ac:dyDescent="0.25">
      <c r="A13" s="318" t="s">
        <v>409</v>
      </c>
      <c r="B13" s="318"/>
      <c r="C13" s="318"/>
      <c r="D13" s="318"/>
      <c r="E13" s="318"/>
    </row>
    <row r="14" spans="1:5" ht="15.75" x14ac:dyDescent="0.25">
      <c r="A14" s="18" t="s">
        <v>410</v>
      </c>
      <c r="B14" s="18"/>
      <c r="C14" s="18"/>
      <c r="D14" s="18"/>
      <c r="E14" s="18"/>
    </row>
    <row r="15" spans="1:5" ht="15.75" x14ac:dyDescent="0.25">
      <c r="B15" s="61"/>
      <c r="C15" s="66"/>
      <c r="D15" s="103"/>
      <c r="E15" s="61"/>
    </row>
    <row r="16" spans="1:5" ht="31.5" x14ac:dyDescent="0.25">
      <c r="A16" s="53" t="s">
        <v>67</v>
      </c>
      <c r="B16" s="11" t="s">
        <v>39</v>
      </c>
      <c r="C16" s="11" t="s">
        <v>1</v>
      </c>
      <c r="D16" s="11" t="s">
        <v>37</v>
      </c>
      <c r="E16" s="11" t="s">
        <v>15</v>
      </c>
    </row>
    <row r="17" spans="1:5" ht="94.5" x14ac:dyDescent="0.25">
      <c r="A17" s="54">
        <v>117660</v>
      </c>
      <c r="B17" s="1" t="s">
        <v>71</v>
      </c>
      <c r="C17" s="43">
        <v>49000</v>
      </c>
      <c r="D17" s="44"/>
      <c r="E17" s="45">
        <f>C17-D17</f>
        <v>49000</v>
      </c>
    </row>
    <row r="18" spans="1:5" ht="15.75" x14ac:dyDescent="0.25">
      <c r="A18" s="54"/>
      <c r="B18" s="5" t="s">
        <v>5</v>
      </c>
      <c r="C18" s="8">
        <f>SUM(C17:C17)</f>
        <v>49000</v>
      </c>
      <c r="D18" s="8">
        <f>SUM(D17:D17)</f>
        <v>0</v>
      </c>
      <c r="E18" s="8">
        <f>E17</f>
        <v>49000</v>
      </c>
    </row>
    <row r="19" spans="1:5" ht="15.75" x14ac:dyDescent="0.25">
      <c r="A19" s="101"/>
      <c r="B19" s="85" t="s">
        <v>91</v>
      </c>
      <c r="C19" s="76"/>
      <c r="D19" s="80">
        <f>D18/C18*100</f>
        <v>0</v>
      </c>
      <c r="E19" s="81" t="s">
        <v>90</v>
      </c>
    </row>
    <row r="20" spans="1:5" ht="27.75" customHeight="1" x14ac:dyDescent="0.25">
      <c r="A20" s="312" t="s">
        <v>411</v>
      </c>
      <c r="B20" s="312"/>
      <c r="C20" s="312"/>
      <c r="D20" s="312"/>
      <c r="E20" s="312"/>
    </row>
    <row r="22" spans="1:5" ht="15.75" x14ac:dyDescent="0.25">
      <c r="B22" s="18" t="s">
        <v>550</v>
      </c>
      <c r="C22" s="18"/>
      <c r="D22" s="18" t="s">
        <v>551</v>
      </c>
      <c r="E22" t="s">
        <v>552</v>
      </c>
    </row>
  </sheetData>
  <mergeCells count="13">
    <mergeCell ref="C2:E2"/>
    <mergeCell ref="C3:E3"/>
    <mergeCell ref="A13:E13"/>
    <mergeCell ref="A20:E20"/>
    <mergeCell ref="A9:E9"/>
    <mergeCell ref="A10:E10"/>
    <mergeCell ref="A11:E11"/>
    <mergeCell ref="A12:E12"/>
    <mergeCell ref="A4:E4"/>
    <mergeCell ref="A5:E5"/>
    <mergeCell ref="A6:E6"/>
    <mergeCell ref="A7:E7"/>
    <mergeCell ref="A8:E8"/>
  </mergeCells>
  <pageMargins left="0.7" right="0.7" top="0.75" bottom="0.75" header="0.3" footer="0.3"/>
  <pageSetup paperSize="9" orientation="portrait"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
  <sheetViews>
    <sheetView workbookViewId="0">
      <selection activeCell="D3" sqref="D3:F3"/>
    </sheetView>
  </sheetViews>
  <sheetFormatPr defaultRowHeight="15.75" x14ac:dyDescent="0.25"/>
  <cols>
    <col min="1" max="1" width="7.140625" customWidth="1"/>
    <col min="2" max="2" width="31.28515625" style="18" customWidth="1"/>
    <col min="3" max="3" width="5.85546875" style="18" customWidth="1"/>
    <col min="4" max="4" width="13.85546875" style="18" customWidth="1"/>
    <col min="5" max="5" width="13.5703125" style="28" customWidth="1"/>
    <col min="6" max="6" width="14.140625" style="18" customWidth="1"/>
  </cols>
  <sheetData>
    <row r="1" spans="1:6" x14ac:dyDescent="0.25">
      <c r="B1" s="1"/>
      <c r="C1" s="1"/>
      <c r="D1" s="1"/>
      <c r="E1" s="26"/>
      <c r="F1" s="1" t="s">
        <v>544</v>
      </c>
    </row>
    <row r="2" spans="1:6" x14ac:dyDescent="0.25">
      <c r="B2" s="1"/>
      <c r="C2" s="1"/>
      <c r="D2" s="307" t="s">
        <v>553</v>
      </c>
      <c r="E2" s="307"/>
      <c r="F2" s="307"/>
    </row>
    <row r="3" spans="1:6" x14ac:dyDescent="0.25">
      <c r="B3" s="1"/>
      <c r="C3" s="1"/>
      <c r="D3" s="307" t="s">
        <v>555</v>
      </c>
      <c r="E3" s="307"/>
      <c r="F3" s="307"/>
    </row>
    <row r="4" spans="1:6" x14ac:dyDescent="0.25">
      <c r="A4" s="294" t="s">
        <v>401</v>
      </c>
      <c r="B4" s="294"/>
      <c r="C4" s="294"/>
      <c r="D4" s="294"/>
      <c r="E4" s="294"/>
      <c r="F4" s="294"/>
    </row>
    <row r="5" spans="1:6" ht="33" customHeight="1" x14ac:dyDescent="0.25">
      <c r="A5" s="294" t="s">
        <v>88</v>
      </c>
      <c r="B5" s="294"/>
      <c r="C5" s="294"/>
      <c r="D5" s="294"/>
      <c r="E5" s="294"/>
      <c r="F5" s="294"/>
    </row>
    <row r="6" spans="1:6" ht="305.25" customHeight="1" x14ac:dyDescent="0.25">
      <c r="A6" s="317" t="s">
        <v>539</v>
      </c>
      <c r="B6" s="317"/>
      <c r="C6" s="317"/>
      <c r="D6" s="317"/>
      <c r="E6" s="317"/>
      <c r="F6" s="317"/>
    </row>
    <row r="7" spans="1:6" x14ac:dyDescent="0.25">
      <c r="A7" s="300" t="s">
        <v>82</v>
      </c>
      <c r="B7" s="300"/>
      <c r="C7" s="300"/>
      <c r="D7" s="300"/>
      <c r="E7" s="300"/>
      <c r="F7" s="300"/>
    </row>
    <row r="8" spans="1:6" x14ac:dyDescent="0.25">
      <c r="B8" s="61" t="s">
        <v>83</v>
      </c>
      <c r="C8" s="61"/>
      <c r="D8" s="64">
        <f>E13</f>
        <v>1000000</v>
      </c>
      <c r="E8" s="61" t="s">
        <v>87</v>
      </c>
      <c r="F8" s="61"/>
    </row>
    <row r="9" spans="1:6" ht="30.75" customHeight="1" x14ac:dyDescent="0.25">
      <c r="A9" s="63" t="s">
        <v>67</v>
      </c>
      <c r="B9" s="11" t="s">
        <v>85</v>
      </c>
      <c r="C9" s="2" t="s">
        <v>51</v>
      </c>
      <c r="D9" s="2" t="s">
        <v>23</v>
      </c>
      <c r="E9" s="27" t="s">
        <v>31</v>
      </c>
      <c r="F9" s="2" t="s">
        <v>92</v>
      </c>
    </row>
    <row r="10" spans="1:6" x14ac:dyDescent="0.25">
      <c r="A10" s="47"/>
      <c r="B10" s="29" t="s">
        <v>48</v>
      </c>
      <c r="C10" s="2"/>
      <c r="D10" s="149">
        <v>1000000</v>
      </c>
      <c r="E10" s="27"/>
      <c r="F10" s="2"/>
    </row>
    <row r="11" spans="1:6" x14ac:dyDescent="0.25">
      <c r="A11" s="47"/>
      <c r="B11" s="3" t="s">
        <v>46</v>
      </c>
      <c r="C11" s="17"/>
      <c r="D11" s="35"/>
      <c r="E11" s="35">
        <v>819500</v>
      </c>
      <c r="F11" s="7"/>
    </row>
    <row r="12" spans="1:6" x14ac:dyDescent="0.25">
      <c r="A12" s="47"/>
      <c r="B12" s="3" t="s">
        <v>45</v>
      </c>
      <c r="C12" s="3"/>
      <c r="D12" s="7"/>
      <c r="E12" s="7">
        <v>180500</v>
      </c>
      <c r="F12" s="7">
        <f>D10-E11-E12</f>
        <v>0</v>
      </c>
    </row>
    <row r="13" spans="1:6" x14ac:dyDescent="0.25">
      <c r="A13" s="47"/>
      <c r="B13" s="59" t="s">
        <v>47</v>
      </c>
      <c r="C13" s="17"/>
      <c r="D13" s="41">
        <v>1000000</v>
      </c>
      <c r="E13" s="41">
        <f>SUM(E11:E12)</f>
        <v>1000000</v>
      </c>
      <c r="F13" s="41"/>
    </row>
    <row r="14" spans="1:6" x14ac:dyDescent="0.25">
      <c r="A14" s="47"/>
      <c r="B14" s="273" t="s">
        <v>91</v>
      </c>
      <c r="C14" s="272"/>
      <c r="D14" s="274"/>
      <c r="E14" s="274">
        <f>E13/D13*100</f>
        <v>100</v>
      </c>
      <c r="F14" s="275" t="s">
        <v>90</v>
      </c>
    </row>
    <row r="15" spans="1:6" ht="18.75" customHeight="1" x14ac:dyDescent="0.25">
      <c r="B15" s="300"/>
      <c r="C15" s="300"/>
      <c r="D15" s="300"/>
      <c r="E15" s="300"/>
      <c r="F15" s="300"/>
    </row>
    <row r="16" spans="1:6" x14ac:dyDescent="0.25">
      <c r="A16" s="18" t="s">
        <v>550</v>
      </c>
      <c r="D16" s="18" t="s">
        <v>551</v>
      </c>
      <c r="E16" t="s">
        <v>552</v>
      </c>
    </row>
  </sheetData>
  <mergeCells count="7">
    <mergeCell ref="D2:F2"/>
    <mergeCell ref="D3:F3"/>
    <mergeCell ref="B15:F15"/>
    <mergeCell ref="A5:F5"/>
    <mergeCell ref="A4:F4"/>
    <mergeCell ref="A6:F6"/>
    <mergeCell ref="A7:F7"/>
  </mergeCells>
  <pageMargins left="0.7" right="0.7" top="0.75" bottom="0.75" header="0.3" footer="0.3"/>
  <pageSetup paperSize="9" orientation="portrait"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7"/>
  <sheetViews>
    <sheetView topLeftCell="A10" workbookViewId="0">
      <selection activeCell="C2" sqref="C2:E3"/>
    </sheetView>
  </sheetViews>
  <sheetFormatPr defaultRowHeight="15.75" x14ac:dyDescent="0.25"/>
  <cols>
    <col min="1" max="1" width="7.85546875" style="1" customWidth="1"/>
    <col min="2" max="2" width="42.7109375" style="1" customWidth="1"/>
    <col min="3" max="3" width="15.7109375" style="1" customWidth="1"/>
    <col min="4" max="4" width="15.28515625" style="1" customWidth="1"/>
    <col min="5" max="5" width="13.7109375" bestFit="1" customWidth="1"/>
  </cols>
  <sheetData>
    <row r="1" spans="1:6" x14ac:dyDescent="0.25">
      <c r="D1" s="34" t="s">
        <v>72</v>
      </c>
      <c r="E1" s="1">
        <v>12</v>
      </c>
    </row>
    <row r="2" spans="1:6" x14ac:dyDescent="0.25">
      <c r="C2" s="307" t="s">
        <v>553</v>
      </c>
      <c r="D2" s="307"/>
      <c r="E2" s="307"/>
    </row>
    <row r="3" spans="1:6" x14ac:dyDescent="0.25">
      <c r="C3" s="307" t="s">
        <v>555</v>
      </c>
      <c r="D3" s="307"/>
      <c r="E3" s="307"/>
    </row>
    <row r="4" spans="1:6" ht="15.75" customHeight="1" x14ac:dyDescent="0.25">
      <c r="A4" s="315" t="s">
        <v>401</v>
      </c>
      <c r="B4" s="315"/>
      <c r="C4" s="315"/>
      <c r="D4" s="315"/>
      <c r="E4" s="315"/>
    </row>
    <row r="5" spans="1:6" ht="39.75" customHeight="1" x14ac:dyDescent="0.25">
      <c r="A5" s="315" t="s">
        <v>98</v>
      </c>
      <c r="B5" s="315"/>
      <c r="C5" s="315"/>
      <c r="D5" s="315"/>
      <c r="E5" s="315"/>
    </row>
    <row r="6" spans="1:6" ht="150" customHeight="1" x14ac:dyDescent="0.25">
      <c r="A6" s="323" t="s">
        <v>412</v>
      </c>
      <c r="B6" s="323"/>
      <c r="C6" s="323"/>
      <c r="D6" s="323"/>
      <c r="E6" s="323"/>
      <c r="F6" s="1"/>
    </row>
    <row r="8" spans="1:6" ht="58.5" customHeight="1" x14ac:dyDescent="0.25">
      <c r="A8" s="11" t="s">
        <v>67</v>
      </c>
      <c r="B8" s="11" t="s">
        <v>39</v>
      </c>
      <c r="C8" s="11" t="s">
        <v>1</v>
      </c>
      <c r="D8" s="11" t="s">
        <v>37</v>
      </c>
      <c r="E8" s="11" t="s">
        <v>15</v>
      </c>
    </row>
    <row r="9" spans="1:6" ht="78" customHeight="1" x14ac:dyDescent="0.25">
      <c r="A9" s="42">
        <v>118340</v>
      </c>
      <c r="B9" s="203" t="s">
        <v>99</v>
      </c>
      <c r="C9" s="43">
        <v>173700</v>
      </c>
      <c r="D9" s="44"/>
      <c r="E9" s="45">
        <f>C9-D9</f>
        <v>173700</v>
      </c>
    </row>
    <row r="10" spans="1:6" ht="120" x14ac:dyDescent="0.25">
      <c r="A10" s="87">
        <v>118311</v>
      </c>
      <c r="B10" s="184" t="s">
        <v>52</v>
      </c>
      <c r="C10" s="43">
        <v>1244300</v>
      </c>
      <c r="D10" s="44">
        <v>1229268.6100000001</v>
      </c>
      <c r="E10" s="45">
        <f>C10-D10</f>
        <v>15031.389999999898</v>
      </c>
    </row>
    <row r="11" spans="1:6" x14ac:dyDescent="0.25">
      <c r="A11" s="321" t="s">
        <v>47</v>
      </c>
      <c r="B11" s="322"/>
      <c r="C11" s="60">
        <f>SUM(C9:C10)</f>
        <v>1418000</v>
      </c>
      <c r="D11" s="60">
        <f>SUM(D9:D10)</f>
        <v>1229268.6100000001</v>
      </c>
      <c r="E11" s="60">
        <f>SUM(E9:E10)</f>
        <v>188731.3899999999</v>
      </c>
    </row>
    <row r="12" spans="1:6" x14ac:dyDescent="0.25">
      <c r="A12" s="89"/>
      <c r="B12" s="85" t="s">
        <v>91</v>
      </c>
      <c r="C12" s="90">
        <f>D11/C11*100</f>
        <v>86.69031100141045</v>
      </c>
      <c r="D12" s="69" t="s">
        <v>90</v>
      </c>
      <c r="E12" s="47"/>
    </row>
    <row r="14" spans="1:6" ht="31.5" customHeight="1" x14ac:dyDescent="0.25">
      <c r="A14" s="312" t="s">
        <v>413</v>
      </c>
      <c r="B14" s="312"/>
      <c r="C14" s="312"/>
      <c r="D14" s="312"/>
      <c r="E14" s="312"/>
    </row>
    <row r="17" spans="1:5" x14ac:dyDescent="0.25">
      <c r="A17" s="18" t="s">
        <v>550</v>
      </c>
      <c r="B17" s="18"/>
      <c r="C17" s="18"/>
      <c r="D17" s="18" t="s">
        <v>551</v>
      </c>
      <c r="E17" t="s">
        <v>552</v>
      </c>
    </row>
  </sheetData>
  <mergeCells count="7">
    <mergeCell ref="C2:E2"/>
    <mergeCell ref="C3:E3"/>
    <mergeCell ref="A14:E14"/>
    <mergeCell ref="A11:B11"/>
    <mergeCell ref="A4:E4"/>
    <mergeCell ref="A5:E5"/>
    <mergeCell ref="A6:E6"/>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19"/>
  <sheetViews>
    <sheetView workbookViewId="0">
      <selection activeCell="C2" sqref="C2:E3"/>
    </sheetView>
  </sheetViews>
  <sheetFormatPr defaultRowHeight="15" x14ac:dyDescent="0.25"/>
  <cols>
    <col min="1" max="1" width="6.7109375" customWidth="1"/>
    <col min="2" max="2" width="46.140625" customWidth="1"/>
    <col min="3" max="3" width="15.140625" customWidth="1"/>
    <col min="4" max="4" width="14.28515625" customWidth="1"/>
    <col min="5" max="5" width="12.5703125" customWidth="1"/>
  </cols>
  <sheetData>
    <row r="1" spans="1:14" ht="15.75" x14ac:dyDescent="0.25">
      <c r="D1" s="18" t="s">
        <v>72</v>
      </c>
      <c r="E1" s="18">
        <v>13</v>
      </c>
    </row>
    <row r="2" spans="1:14" x14ac:dyDescent="0.25">
      <c r="C2" s="307" t="s">
        <v>553</v>
      </c>
      <c r="D2" s="307"/>
      <c r="E2" s="307"/>
    </row>
    <row r="3" spans="1:14" x14ac:dyDescent="0.25">
      <c r="C3" s="307" t="s">
        <v>555</v>
      </c>
      <c r="D3" s="307"/>
      <c r="E3" s="307"/>
    </row>
    <row r="4" spans="1:14" ht="15.75" customHeight="1" x14ac:dyDescent="0.25">
      <c r="A4" s="320" t="s">
        <v>401</v>
      </c>
      <c r="B4" s="320"/>
      <c r="C4" s="320"/>
      <c r="D4" s="320"/>
      <c r="E4" s="320"/>
    </row>
    <row r="5" spans="1:14" ht="34.5" customHeight="1" x14ac:dyDescent="0.25">
      <c r="A5" s="294" t="s">
        <v>38</v>
      </c>
      <c r="B5" s="294"/>
      <c r="C5" s="294"/>
      <c r="D5" s="294"/>
      <c r="E5" s="294"/>
    </row>
    <row r="6" spans="1:14" ht="63" customHeight="1" x14ac:dyDescent="0.25">
      <c r="A6" s="318" t="s">
        <v>414</v>
      </c>
      <c r="B6" s="318"/>
      <c r="C6" s="318"/>
      <c r="D6" s="318"/>
      <c r="E6" s="318"/>
    </row>
    <row r="7" spans="1:14" ht="86.25" customHeight="1" x14ac:dyDescent="0.25">
      <c r="A7" s="318" t="s">
        <v>415</v>
      </c>
      <c r="B7" s="318"/>
      <c r="C7" s="318"/>
      <c r="D7" s="318"/>
      <c r="E7" s="318"/>
    </row>
    <row r="8" spans="1:14" ht="105.75" customHeight="1" x14ac:dyDescent="0.25">
      <c r="A8" s="318" t="s">
        <v>416</v>
      </c>
      <c r="B8" s="318"/>
      <c r="C8" s="318"/>
      <c r="D8" s="318"/>
      <c r="E8" s="318"/>
    </row>
    <row r="9" spans="1:14" ht="15.75" x14ac:dyDescent="0.25">
      <c r="A9" s="18" t="s">
        <v>82</v>
      </c>
      <c r="B9" s="18"/>
      <c r="C9" s="204">
        <f>D14</f>
        <v>31840.91</v>
      </c>
      <c r="D9" s="18" t="s">
        <v>87</v>
      </c>
      <c r="E9" s="62"/>
      <c r="J9" s="61"/>
      <c r="K9" s="61"/>
      <c r="L9" s="61"/>
      <c r="M9" s="61"/>
      <c r="N9" s="61"/>
    </row>
    <row r="10" spans="1:14" ht="15.75" customHeight="1" x14ac:dyDescent="0.35">
      <c r="C10" s="1"/>
      <c r="D10" s="1"/>
      <c r="E10" s="1"/>
      <c r="K10" s="61"/>
      <c r="L10" s="66"/>
      <c r="M10" s="103"/>
      <c r="N10" s="61"/>
    </row>
    <row r="11" spans="1:14" ht="30" x14ac:dyDescent="0.25">
      <c r="A11" s="105" t="s">
        <v>67</v>
      </c>
      <c r="B11" s="48" t="s">
        <v>39</v>
      </c>
      <c r="C11" s="11" t="s">
        <v>1</v>
      </c>
      <c r="D11" s="11" t="s">
        <v>37</v>
      </c>
      <c r="E11" s="11" t="s">
        <v>15</v>
      </c>
    </row>
    <row r="12" spans="1:14" ht="15.6" x14ac:dyDescent="0.35">
      <c r="A12" s="47"/>
      <c r="B12" s="98"/>
      <c r="C12" s="9"/>
      <c r="D12" s="7"/>
      <c r="E12" s="20"/>
    </row>
    <row r="13" spans="1:14" ht="47.25" x14ac:dyDescent="0.25">
      <c r="A13" s="91">
        <v>117130</v>
      </c>
      <c r="B13" s="21" t="s">
        <v>306</v>
      </c>
      <c r="C13" s="43">
        <v>100000</v>
      </c>
      <c r="D13" s="44">
        <v>31840.91</v>
      </c>
      <c r="E13" s="45">
        <f>C13-D13</f>
        <v>68159.09</v>
      </c>
    </row>
    <row r="14" spans="1:14" ht="15.75" x14ac:dyDescent="0.25">
      <c r="A14" s="47"/>
      <c r="B14" s="142"/>
      <c r="C14" s="8">
        <f>SUM(C12:C13)</f>
        <v>100000</v>
      </c>
      <c r="D14" s="8">
        <f>SUM(D12:D13)</f>
        <v>31840.91</v>
      </c>
      <c r="E14" s="8">
        <f>SUM(E12:E13)</f>
        <v>68159.09</v>
      </c>
    </row>
    <row r="15" spans="1:14" ht="15.75" x14ac:dyDescent="0.25">
      <c r="A15" s="83"/>
      <c r="B15" s="76" t="s">
        <v>89</v>
      </c>
      <c r="C15" s="68"/>
      <c r="D15" s="84">
        <f>D14/C14*100</f>
        <v>31.840910000000001</v>
      </c>
      <c r="E15" s="81" t="s">
        <v>90</v>
      </c>
    </row>
    <row r="17" spans="1:5" x14ac:dyDescent="0.25">
      <c r="A17" s="324" t="s">
        <v>417</v>
      </c>
      <c r="B17" s="324"/>
      <c r="C17" s="324"/>
      <c r="D17" s="324"/>
      <c r="E17" s="324"/>
    </row>
    <row r="19" spans="1:5" ht="15.75" x14ac:dyDescent="0.25">
      <c r="A19" s="18" t="s">
        <v>550</v>
      </c>
      <c r="B19" s="18"/>
      <c r="C19" s="18"/>
      <c r="D19" s="18" t="s">
        <v>551</v>
      </c>
      <c r="E19" t="s">
        <v>552</v>
      </c>
    </row>
  </sheetData>
  <mergeCells count="8">
    <mergeCell ref="C2:E2"/>
    <mergeCell ref="C3:E3"/>
    <mergeCell ref="A4:E4"/>
    <mergeCell ref="A5:E5"/>
    <mergeCell ref="A17:E17"/>
    <mergeCell ref="A6:E6"/>
    <mergeCell ref="A7:E7"/>
    <mergeCell ref="A8:E8"/>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4"/>
  <sheetViews>
    <sheetView workbookViewId="0">
      <selection activeCell="C2" sqref="C2:E3"/>
    </sheetView>
  </sheetViews>
  <sheetFormatPr defaultRowHeight="15.75" x14ac:dyDescent="0.25"/>
  <cols>
    <col min="2" max="2" width="36.85546875" style="1" customWidth="1"/>
    <col min="3" max="3" width="15.140625" style="1" customWidth="1"/>
    <col min="4" max="4" width="20" style="1" customWidth="1"/>
    <col min="5" max="5" width="11.7109375" style="1" customWidth="1"/>
  </cols>
  <sheetData>
    <row r="1" spans="1:5" ht="31.5" x14ac:dyDescent="0.25">
      <c r="B1" s="4"/>
      <c r="E1" s="1" t="s">
        <v>4</v>
      </c>
    </row>
    <row r="2" spans="1:5" x14ac:dyDescent="0.25">
      <c r="B2" s="4"/>
      <c r="C2" s="307" t="s">
        <v>553</v>
      </c>
      <c r="D2" s="307"/>
      <c r="E2" s="307"/>
    </row>
    <row r="3" spans="1:5" x14ac:dyDescent="0.25">
      <c r="B3" s="4"/>
      <c r="C3" s="307" t="s">
        <v>555</v>
      </c>
      <c r="D3" s="307"/>
      <c r="E3" s="307"/>
    </row>
    <row r="4" spans="1:5" x14ac:dyDescent="0.25">
      <c r="A4" s="320" t="s">
        <v>402</v>
      </c>
      <c r="B4" s="320"/>
      <c r="C4" s="320"/>
      <c r="D4" s="320"/>
      <c r="E4" s="320"/>
    </row>
    <row r="5" spans="1:5" x14ac:dyDescent="0.25">
      <c r="A5" s="320" t="s">
        <v>3</v>
      </c>
      <c r="B5" s="320"/>
      <c r="C5" s="320"/>
      <c r="D5" s="320"/>
      <c r="E5" s="320"/>
    </row>
    <row r="6" spans="1:5" ht="170.25" customHeight="1" x14ac:dyDescent="0.25">
      <c r="A6" s="318" t="s">
        <v>546</v>
      </c>
      <c r="B6" s="318"/>
      <c r="C6" s="318"/>
      <c r="D6" s="318"/>
      <c r="E6" s="318"/>
    </row>
    <row r="7" spans="1:5" x14ac:dyDescent="0.25">
      <c r="A7" s="18" t="s">
        <v>82</v>
      </c>
      <c r="B7" s="18"/>
      <c r="C7" s="271"/>
      <c r="D7" s="288">
        <f>D11</f>
        <v>208700</v>
      </c>
      <c r="E7" s="289" t="s">
        <v>87</v>
      </c>
    </row>
    <row r="8" spans="1:5" x14ac:dyDescent="0.25">
      <c r="A8" s="47" t="s">
        <v>67</v>
      </c>
      <c r="B8" s="2" t="s">
        <v>0</v>
      </c>
      <c r="C8" s="2" t="s">
        <v>1</v>
      </c>
      <c r="D8" s="2" t="s">
        <v>2</v>
      </c>
      <c r="E8" s="2"/>
    </row>
    <row r="9" spans="1:5" x14ac:dyDescent="0.25">
      <c r="A9" s="155">
        <v>116030</v>
      </c>
      <c r="B9" s="3" t="s">
        <v>511</v>
      </c>
      <c r="C9" s="9">
        <v>75000</v>
      </c>
      <c r="D9" s="7">
        <v>75000</v>
      </c>
      <c r="E9" s="3"/>
    </row>
    <row r="10" spans="1:5" ht="31.5" x14ac:dyDescent="0.25">
      <c r="A10" s="47"/>
      <c r="B10" s="3" t="s">
        <v>6</v>
      </c>
      <c r="C10" s="9">
        <v>135000</v>
      </c>
      <c r="D10" s="7">
        <v>133700</v>
      </c>
      <c r="E10" s="3"/>
    </row>
    <row r="11" spans="1:5" x14ac:dyDescent="0.25">
      <c r="A11" s="47"/>
      <c r="B11" s="5" t="s">
        <v>5</v>
      </c>
      <c r="C11" s="8">
        <f>SUM(C9:C10)</f>
        <v>210000</v>
      </c>
      <c r="D11" s="8">
        <f>SUM(D9:D10)</f>
        <v>208700</v>
      </c>
      <c r="E11" s="8">
        <f>SUM(E9:E10)</f>
        <v>0</v>
      </c>
    </row>
    <row r="12" spans="1:5" x14ac:dyDescent="0.25">
      <c r="A12" s="284"/>
      <c r="B12" s="285" t="s">
        <v>91</v>
      </c>
      <c r="C12" s="286"/>
      <c r="D12" s="287">
        <f>D11/C11*100</f>
        <v>99.38095238095238</v>
      </c>
      <c r="E12" s="286" t="s">
        <v>90</v>
      </c>
    </row>
    <row r="13" spans="1:5" ht="19.5" customHeight="1" x14ac:dyDescent="0.25">
      <c r="A13" s="323" t="s">
        <v>545</v>
      </c>
      <c r="B13" s="323"/>
      <c r="C13" s="323"/>
      <c r="D13" s="323"/>
      <c r="E13" s="323"/>
    </row>
    <row r="15" spans="1:5" ht="28.5" customHeight="1" x14ac:dyDescent="0.35"/>
    <row r="16" spans="1:5" x14ac:dyDescent="0.25">
      <c r="A16" s="18" t="s">
        <v>550</v>
      </c>
      <c r="B16" s="18"/>
      <c r="C16" s="18"/>
      <c r="D16" s="18" t="s">
        <v>551</v>
      </c>
      <c r="E16" t="s">
        <v>552</v>
      </c>
    </row>
    <row r="17" s="12" customFormat="1" ht="15" x14ac:dyDescent="0.25"/>
    <row r="28" ht="409.5" customHeight="1" x14ac:dyDescent="0.25"/>
    <row r="36" spans="2:5" x14ac:dyDescent="0.25">
      <c r="B36" s="295" t="s">
        <v>7</v>
      </c>
      <c r="C36" s="295"/>
      <c r="D36" s="295"/>
      <c r="E36" s="295"/>
    </row>
    <row r="37" spans="2:5" x14ac:dyDescent="0.25">
      <c r="B37" s="295" t="s">
        <v>13</v>
      </c>
      <c r="C37" s="295"/>
      <c r="D37" s="295"/>
      <c r="E37" s="295"/>
    </row>
    <row r="39" spans="2:5" x14ac:dyDescent="0.25">
      <c r="B39" s="2" t="s">
        <v>0</v>
      </c>
      <c r="C39" s="2" t="s">
        <v>1</v>
      </c>
      <c r="D39" s="2" t="s">
        <v>2</v>
      </c>
      <c r="E39" s="2" t="s">
        <v>12</v>
      </c>
    </row>
    <row r="40" spans="2:5" x14ac:dyDescent="0.25">
      <c r="B40" s="3" t="s">
        <v>8</v>
      </c>
      <c r="C40" s="9">
        <v>40400</v>
      </c>
      <c r="D40" s="7">
        <v>40400</v>
      </c>
      <c r="E40" s="10">
        <f>C40-D40</f>
        <v>0</v>
      </c>
    </row>
    <row r="41" spans="2:5" x14ac:dyDescent="0.25">
      <c r="B41" s="3" t="s">
        <v>9</v>
      </c>
      <c r="C41" s="9">
        <v>64800</v>
      </c>
      <c r="D41" s="7">
        <v>63600</v>
      </c>
      <c r="E41" s="10">
        <f>C41-D41</f>
        <v>1200</v>
      </c>
    </row>
    <row r="42" spans="2:5" x14ac:dyDescent="0.25">
      <c r="B42" s="3" t="s">
        <v>10</v>
      </c>
      <c r="C42" s="9">
        <v>30000</v>
      </c>
      <c r="D42" s="7">
        <v>30000</v>
      </c>
      <c r="E42" s="10">
        <f>C42-D42</f>
        <v>0</v>
      </c>
    </row>
    <row r="43" spans="2:5" x14ac:dyDescent="0.25">
      <c r="B43" s="3" t="s">
        <v>11</v>
      </c>
      <c r="C43" s="9">
        <v>6000</v>
      </c>
      <c r="D43" s="7">
        <v>6000</v>
      </c>
      <c r="E43" s="10">
        <f>C43-D43</f>
        <v>0</v>
      </c>
    </row>
    <row r="44" spans="2:5" x14ac:dyDescent="0.25">
      <c r="B44" s="5" t="s">
        <v>5</v>
      </c>
      <c r="C44" s="8">
        <f>SUM(C40:C43)</f>
        <v>141200</v>
      </c>
      <c r="D44" s="8">
        <f>SUM(D40:D43)</f>
        <v>140000</v>
      </c>
      <c r="E44" s="6">
        <f>E40+E41</f>
        <v>1200</v>
      </c>
    </row>
  </sheetData>
  <mergeCells count="8">
    <mergeCell ref="B37:E37"/>
    <mergeCell ref="A13:E13"/>
    <mergeCell ref="A6:E6"/>
    <mergeCell ref="C2:E2"/>
    <mergeCell ref="C3:E3"/>
    <mergeCell ref="A4:E4"/>
    <mergeCell ref="A5:E5"/>
    <mergeCell ref="B36:E36"/>
  </mergeCells>
  <pageMargins left="0.25" right="0.25" top="0.75" bottom="0.75" header="0.3" footer="0.3"/>
  <pageSetup paperSize="9" orientation="portrait"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52"/>
  <sheetViews>
    <sheetView zoomScale="85" zoomScaleNormal="85" workbookViewId="0">
      <selection activeCell="C2" sqref="C2:E3"/>
    </sheetView>
  </sheetViews>
  <sheetFormatPr defaultRowHeight="15.75" x14ac:dyDescent="0.25"/>
  <cols>
    <col min="1" max="1" width="7.140625" customWidth="1"/>
    <col min="2" max="2" width="31.28515625" style="18" customWidth="1"/>
    <col min="3" max="3" width="17.140625" style="18" customWidth="1"/>
    <col min="4" max="4" width="17.140625" style="28" customWidth="1"/>
    <col min="5" max="5" width="14.85546875" style="18" customWidth="1"/>
    <col min="6" max="6" width="10" bestFit="1" customWidth="1"/>
  </cols>
  <sheetData>
    <row r="1" spans="1:6" x14ac:dyDescent="0.25">
      <c r="B1" s="1"/>
      <c r="C1" s="1"/>
      <c r="D1" s="26"/>
      <c r="E1" s="1" t="s">
        <v>547</v>
      </c>
    </row>
    <row r="2" spans="1:6" x14ac:dyDescent="0.25">
      <c r="B2" s="1"/>
      <c r="C2" s="307" t="s">
        <v>553</v>
      </c>
      <c r="D2" s="307"/>
      <c r="E2" s="307"/>
    </row>
    <row r="3" spans="1:6" x14ac:dyDescent="0.25">
      <c r="B3" s="1"/>
      <c r="C3" s="307" t="s">
        <v>555</v>
      </c>
      <c r="D3" s="307"/>
      <c r="E3" s="307"/>
    </row>
    <row r="4" spans="1:6" x14ac:dyDescent="0.25">
      <c r="A4" s="294" t="s">
        <v>402</v>
      </c>
      <c r="B4" s="294"/>
      <c r="C4" s="294"/>
      <c r="D4" s="294"/>
      <c r="E4" s="294"/>
    </row>
    <row r="5" spans="1:6" ht="33" customHeight="1" x14ac:dyDescent="0.25">
      <c r="A5" s="294" t="s">
        <v>549</v>
      </c>
      <c r="B5" s="294"/>
      <c r="C5" s="294"/>
      <c r="D5" s="294"/>
      <c r="E5" s="294"/>
    </row>
    <row r="6" spans="1:6" ht="330" customHeight="1" x14ac:dyDescent="0.25">
      <c r="A6" s="317" t="s">
        <v>528</v>
      </c>
      <c r="B6" s="317"/>
      <c r="C6" s="317"/>
      <c r="D6" s="317"/>
      <c r="E6" s="317"/>
    </row>
    <row r="7" spans="1:6" x14ac:dyDescent="0.25">
      <c r="A7" s="300" t="s">
        <v>82</v>
      </c>
      <c r="B7" s="300"/>
      <c r="C7" s="300"/>
      <c r="D7" s="300"/>
      <c r="E7" s="300"/>
    </row>
    <row r="8" spans="1:6" x14ac:dyDescent="0.25">
      <c r="B8" s="61" t="s">
        <v>83</v>
      </c>
      <c r="C8" s="66">
        <f>D48</f>
        <v>11170961.629999999</v>
      </c>
      <c r="D8" s="61"/>
      <c r="E8" s="61"/>
    </row>
    <row r="9" spans="1:6" ht="30.75" customHeight="1" x14ac:dyDescent="0.25">
      <c r="A9" s="63" t="s">
        <v>67</v>
      </c>
      <c r="B9" s="11" t="s">
        <v>85</v>
      </c>
      <c r="C9" s="2" t="s">
        <v>1</v>
      </c>
      <c r="D9" s="27" t="s">
        <v>37</v>
      </c>
      <c r="E9" s="2" t="s">
        <v>15</v>
      </c>
    </row>
    <row r="10" spans="1:6" x14ac:dyDescent="0.25">
      <c r="B10" s="301" t="s">
        <v>48</v>
      </c>
      <c r="C10" s="302"/>
      <c r="D10" s="302"/>
      <c r="E10" s="303"/>
    </row>
    <row r="11" spans="1:6" x14ac:dyDescent="0.25">
      <c r="A11" s="93">
        <v>112151</v>
      </c>
      <c r="B11" s="157" t="s">
        <v>273</v>
      </c>
      <c r="C11" s="7"/>
      <c r="D11" s="7"/>
      <c r="E11" s="7"/>
    </row>
    <row r="12" spans="1:6" x14ac:dyDescent="0.25">
      <c r="B12" s="3" t="s">
        <v>204</v>
      </c>
      <c r="C12" s="35">
        <v>441620</v>
      </c>
      <c r="D12" s="7">
        <v>42788.08</v>
      </c>
      <c r="E12" s="7"/>
    </row>
    <row r="13" spans="1:6" x14ac:dyDescent="0.25">
      <c r="B13" s="3" t="s">
        <v>109</v>
      </c>
      <c r="C13" s="7">
        <v>840700</v>
      </c>
      <c r="D13" s="7">
        <v>707555.09</v>
      </c>
      <c r="E13" s="7"/>
    </row>
    <row r="14" spans="1:6" x14ac:dyDescent="0.25">
      <c r="A14" s="47"/>
      <c r="B14" s="3" t="s">
        <v>255</v>
      </c>
      <c r="C14" s="7">
        <v>35000</v>
      </c>
      <c r="D14" s="7">
        <v>34586.14</v>
      </c>
      <c r="E14" s="7"/>
      <c r="F14" s="114"/>
    </row>
    <row r="15" spans="1:6" x14ac:dyDescent="0.25">
      <c r="A15" s="47"/>
      <c r="B15" s="3" t="s">
        <v>254</v>
      </c>
      <c r="C15" s="7">
        <v>44780</v>
      </c>
      <c r="D15" s="7">
        <v>42944.62</v>
      </c>
      <c r="E15" s="7"/>
      <c r="F15" s="114"/>
    </row>
    <row r="16" spans="1:6" x14ac:dyDescent="0.25">
      <c r="A16" s="47"/>
      <c r="B16" s="3" t="s">
        <v>206</v>
      </c>
      <c r="C16" s="7">
        <v>405000</v>
      </c>
      <c r="D16" s="7">
        <v>374166.18</v>
      </c>
      <c r="E16" s="7"/>
    </row>
    <row r="17" spans="1:5" x14ac:dyDescent="0.25">
      <c r="A17" s="47"/>
      <c r="B17" s="196" t="s">
        <v>301</v>
      </c>
      <c r="C17" s="106">
        <f>C12+C13+C14+C15+C16</f>
        <v>1767100</v>
      </c>
      <c r="D17" s="106">
        <f>D12+D13+D14+D15+D16</f>
        <v>1202040.1099999999</v>
      </c>
      <c r="E17" s="106">
        <f>C17-D17</f>
        <v>565059.89000000013</v>
      </c>
    </row>
    <row r="18" spans="1:5" x14ac:dyDescent="0.25">
      <c r="A18" s="47"/>
      <c r="B18" s="196" t="s">
        <v>93</v>
      </c>
      <c r="C18" s="106">
        <f>C17</f>
        <v>1767100</v>
      </c>
      <c r="D18" s="106">
        <f t="shared" ref="D18:E18" si="0">D17</f>
        <v>1202040.1099999999</v>
      </c>
      <c r="E18" s="106">
        <f t="shared" si="0"/>
        <v>565059.89000000013</v>
      </c>
    </row>
    <row r="19" spans="1:5" x14ac:dyDescent="0.25">
      <c r="A19" s="93">
        <v>112152</v>
      </c>
      <c r="B19" s="264" t="s">
        <v>274</v>
      </c>
      <c r="C19" s="106"/>
      <c r="D19" s="106"/>
      <c r="E19" s="7"/>
    </row>
    <row r="20" spans="1:5" x14ac:dyDescent="0.25">
      <c r="B20" s="3" t="s">
        <v>46</v>
      </c>
      <c r="C20" s="7">
        <v>7582722</v>
      </c>
      <c r="D20" s="7">
        <v>6171479.3899999997</v>
      </c>
      <c r="E20" s="7"/>
    </row>
    <row r="21" spans="1:5" ht="31.5" x14ac:dyDescent="0.25">
      <c r="A21" s="47"/>
      <c r="B21" s="3" t="s">
        <v>161</v>
      </c>
      <c r="C21" s="7">
        <v>1668200</v>
      </c>
      <c r="D21" s="7">
        <v>1366549.84</v>
      </c>
      <c r="E21" s="7"/>
    </row>
    <row r="22" spans="1:5" x14ac:dyDescent="0.25">
      <c r="A22" s="47"/>
      <c r="B22" s="196" t="s">
        <v>300</v>
      </c>
      <c r="C22" s="106">
        <f>C20+C21</f>
        <v>9250922</v>
      </c>
      <c r="D22" s="106">
        <f t="shared" ref="D22" si="1">D20+D21</f>
        <v>7538029.2299999995</v>
      </c>
      <c r="E22" s="106">
        <f>C22-D22</f>
        <v>1712892.7700000005</v>
      </c>
    </row>
    <row r="23" spans="1:5" x14ac:dyDescent="0.25">
      <c r="A23" s="47"/>
      <c r="B23" s="264" t="s">
        <v>495</v>
      </c>
      <c r="C23" s="106"/>
      <c r="D23" s="106"/>
      <c r="E23" s="7"/>
    </row>
    <row r="24" spans="1:5" x14ac:dyDescent="0.25">
      <c r="B24" s="3" t="s">
        <v>211</v>
      </c>
      <c r="C24" s="7"/>
      <c r="D24" s="7">
        <v>135595.73000000001</v>
      </c>
      <c r="E24" s="7"/>
    </row>
    <row r="25" spans="1:5" x14ac:dyDescent="0.25">
      <c r="A25" s="47"/>
      <c r="B25" s="3" t="s">
        <v>227</v>
      </c>
      <c r="C25" s="35"/>
      <c r="D25" s="7">
        <v>33785.58</v>
      </c>
      <c r="E25" s="7"/>
    </row>
    <row r="26" spans="1:5" x14ac:dyDescent="0.25">
      <c r="A26" s="47"/>
      <c r="B26" s="3" t="s">
        <v>228</v>
      </c>
      <c r="C26" s="35"/>
      <c r="D26" s="7">
        <v>38732</v>
      </c>
      <c r="E26" s="7"/>
    </row>
    <row r="27" spans="1:5" ht="31.5" x14ac:dyDescent="0.25">
      <c r="A27" s="47"/>
      <c r="B27" s="196" t="s">
        <v>302</v>
      </c>
      <c r="C27" s="106">
        <v>244913</v>
      </c>
      <c r="D27" s="106">
        <f>D24+D25+D26</f>
        <v>208113.31</v>
      </c>
      <c r="E27" s="7">
        <f>C27-D27</f>
        <v>36799.69</v>
      </c>
    </row>
    <row r="28" spans="1:5" x14ac:dyDescent="0.25">
      <c r="A28" s="47"/>
      <c r="B28" s="264" t="s">
        <v>276</v>
      </c>
      <c r="C28" s="17"/>
      <c r="D28" s="156"/>
      <c r="E28" s="17"/>
    </row>
    <row r="29" spans="1:5" ht="31.5" x14ac:dyDescent="0.25">
      <c r="A29" s="47"/>
      <c r="B29" s="30" t="s">
        <v>257</v>
      </c>
      <c r="C29" s="36"/>
      <c r="D29" s="37">
        <v>17560</v>
      </c>
      <c r="E29" s="7"/>
    </row>
    <row r="30" spans="1:5" x14ac:dyDescent="0.25">
      <c r="A30" s="47"/>
      <c r="B30" s="30" t="s">
        <v>256</v>
      </c>
      <c r="C30" s="36"/>
      <c r="D30" s="37">
        <v>18000</v>
      </c>
      <c r="E30" s="7"/>
    </row>
    <row r="31" spans="1:5" x14ac:dyDescent="0.25">
      <c r="A31" s="47"/>
      <c r="B31" s="30" t="s">
        <v>258</v>
      </c>
      <c r="C31" s="36"/>
      <c r="D31" s="37">
        <v>3200</v>
      </c>
      <c r="E31" s="7"/>
    </row>
    <row r="32" spans="1:5" x14ac:dyDescent="0.25">
      <c r="A32" s="47"/>
      <c r="B32" s="30" t="s">
        <v>235</v>
      </c>
      <c r="C32" s="36"/>
      <c r="D32" s="37">
        <v>6369</v>
      </c>
      <c r="E32" s="7"/>
    </row>
    <row r="33" spans="1:6" x14ac:dyDescent="0.25">
      <c r="A33" s="47"/>
      <c r="B33" s="30" t="s">
        <v>259</v>
      </c>
      <c r="C33" s="36"/>
      <c r="D33" s="37">
        <v>17820</v>
      </c>
      <c r="E33" s="7"/>
    </row>
    <row r="34" spans="1:6" ht="17.25" customHeight="1" x14ac:dyDescent="0.25">
      <c r="A34" s="47"/>
      <c r="B34" s="30" t="s">
        <v>260</v>
      </c>
      <c r="C34" s="36"/>
      <c r="D34" s="37">
        <v>12000</v>
      </c>
      <c r="E34" s="7"/>
    </row>
    <row r="35" spans="1:6" ht="31.5" x14ac:dyDescent="0.25">
      <c r="A35" s="47"/>
      <c r="B35" s="30" t="s">
        <v>261</v>
      </c>
      <c r="C35" s="36"/>
      <c r="D35" s="37">
        <v>13097.16</v>
      </c>
      <c r="E35" s="7"/>
    </row>
    <row r="36" spans="1:6" ht="17.25" customHeight="1" x14ac:dyDescent="0.25">
      <c r="A36" s="47"/>
      <c r="B36" s="30" t="s">
        <v>262</v>
      </c>
      <c r="C36" s="36"/>
      <c r="D36" s="37">
        <v>120618</v>
      </c>
      <c r="E36" s="7"/>
    </row>
    <row r="37" spans="1:6" ht="17.25" customHeight="1" x14ac:dyDescent="0.25">
      <c r="A37" s="47"/>
      <c r="B37" s="30" t="s">
        <v>263</v>
      </c>
      <c r="C37" s="36"/>
      <c r="D37" s="37">
        <v>482481.6</v>
      </c>
      <c r="E37" s="7"/>
    </row>
    <row r="38" spans="1:6" ht="17.25" customHeight="1" x14ac:dyDescent="0.25">
      <c r="A38" s="47"/>
      <c r="B38" s="30" t="s">
        <v>264</v>
      </c>
      <c r="C38" s="36"/>
      <c r="D38" s="37">
        <v>5143.32</v>
      </c>
      <c r="E38" s="7"/>
    </row>
    <row r="39" spans="1:6" ht="17.25" customHeight="1" x14ac:dyDescent="0.25">
      <c r="A39" s="47"/>
      <c r="B39" s="30" t="s">
        <v>265</v>
      </c>
      <c r="C39" s="36"/>
      <c r="D39" s="37">
        <v>32239.86</v>
      </c>
      <c r="E39" s="7"/>
    </row>
    <row r="40" spans="1:6" ht="17.25" customHeight="1" x14ac:dyDescent="0.25">
      <c r="A40" s="47"/>
      <c r="B40" s="30" t="s">
        <v>266</v>
      </c>
      <c r="C40" s="36"/>
      <c r="D40" s="37">
        <v>185460.37</v>
      </c>
      <c r="E40" s="7"/>
    </row>
    <row r="41" spans="1:6" x14ac:dyDescent="0.25">
      <c r="A41" s="47"/>
      <c r="B41" s="30" t="s">
        <v>267</v>
      </c>
      <c r="C41" s="36"/>
      <c r="D41" s="37">
        <v>49306.16</v>
      </c>
      <c r="E41" s="7"/>
    </row>
    <row r="42" spans="1:6" x14ac:dyDescent="0.25">
      <c r="A42" s="47"/>
      <c r="B42" s="30" t="s">
        <v>268</v>
      </c>
      <c r="C42" s="36"/>
      <c r="D42" s="37">
        <v>5800</v>
      </c>
      <c r="E42" s="7"/>
    </row>
    <row r="43" spans="1:6" x14ac:dyDescent="0.25">
      <c r="A43" s="47"/>
      <c r="B43" s="30" t="s">
        <v>269</v>
      </c>
      <c r="C43" s="36"/>
      <c r="D43" s="37">
        <v>34998</v>
      </c>
      <c r="E43" s="7"/>
    </row>
    <row r="44" spans="1:6" x14ac:dyDescent="0.25">
      <c r="A44" s="47"/>
      <c r="B44" s="3" t="s">
        <v>270</v>
      </c>
      <c r="C44" s="35"/>
      <c r="D44" s="7">
        <v>5405.4</v>
      </c>
      <c r="E44" s="7"/>
    </row>
    <row r="45" spans="1:6" ht="31.5" x14ac:dyDescent="0.25">
      <c r="A45" s="47"/>
      <c r="B45" s="3" t="s">
        <v>271</v>
      </c>
      <c r="C45" s="35"/>
      <c r="D45" s="22">
        <v>11240</v>
      </c>
      <c r="E45" s="7"/>
      <c r="F45" s="114"/>
    </row>
    <row r="46" spans="1:6" x14ac:dyDescent="0.25">
      <c r="A46" s="71"/>
      <c r="B46" s="5" t="s">
        <v>303</v>
      </c>
      <c r="C46" s="133">
        <v>1061360</v>
      </c>
      <c r="D46" s="133">
        <f>SUM(D29:D45)</f>
        <v>1020738.87</v>
      </c>
      <c r="E46" s="133">
        <f>C46-D46</f>
        <v>40621.130000000005</v>
      </c>
      <c r="F46" s="114"/>
    </row>
    <row r="47" spans="1:6" x14ac:dyDescent="0.25">
      <c r="A47" s="73"/>
      <c r="B47" s="148" t="s">
        <v>526</v>
      </c>
      <c r="C47" s="41">
        <f>C46+A47+C27+C20+C21</f>
        <v>10557195</v>
      </c>
      <c r="D47" s="41">
        <f>D20+D21+D17+D27+D46</f>
        <v>9968921.5199999996</v>
      </c>
      <c r="E47" s="41">
        <f>C47-D47</f>
        <v>588273.48000000045</v>
      </c>
    </row>
    <row r="48" spans="1:6" ht="17.25" x14ac:dyDescent="0.3">
      <c r="A48" s="73"/>
      <c r="B48" s="265" t="s">
        <v>527</v>
      </c>
      <c r="C48" s="266">
        <f>C47+C18</f>
        <v>12324295</v>
      </c>
      <c r="D48" s="266">
        <f t="shared" ref="D48:E48" si="2">D47+D18</f>
        <v>11170961.629999999</v>
      </c>
      <c r="E48" s="266">
        <f t="shared" si="2"/>
        <v>1153333.3700000006</v>
      </c>
    </row>
    <row r="49" spans="1:5" x14ac:dyDescent="0.25">
      <c r="A49" s="73"/>
      <c r="B49" s="75" t="s">
        <v>91</v>
      </c>
      <c r="C49" s="76"/>
      <c r="D49" s="80">
        <f>D48/C48*100</f>
        <v>90.64179030118963</v>
      </c>
      <c r="E49" s="81" t="s">
        <v>90</v>
      </c>
    </row>
    <row r="50" spans="1:5" ht="53.25" customHeight="1" x14ac:dyDescent="0.25">
      <c r="A50" s="325" t="s">
        <v>529</v>
      </c>
      <c r="B50" s="325"/>
      <c r="C50" s="325"/>
      <c r="D50" s="325"/>
      <c r="E50" s="325"/>
    </row>
    <row r="51" spans="1:5" ht="18.75" customHeight="1" x14ac:dyDescent="0.25">
      <c r="B51" s="300"/>
      <c r="C51" s="300"/>
      <c r="D51" s="300"/>
      <c r="E51" s="300"/>
    </row>
    <row r="52" spans="1:5" ht="78" customHeight="1" x14ac:dyDescent="0.25">
      <c r="A52" s="18" t="s">
        <v>550</v>
      </c>
      <c r="D52" s="18" t="s">
        <v>551</v>
      </c>
      <c r="E52" t="s">
        <v>552</v>
      </c>
    </row>
  </sheetData>
  <mergeCells count="9">
    <mergeCell ref="C2:E2"/>
    <mergeCell ref="C3:E3"/>
    <mergeCell ref="A4:E4"/>
    <mergeCell ref="B51:E51"/>
    <mergeCell ref="A5:E5"/>
    <mergeCell ref="A6:E6"/>
    <mergeCell ref="A7:E7"/>
    <mergeCell ref="B10:E10"/>
    <mergeCell ref="A50:E50"/>
  </mergeCells>
  <pageMargins left="0.7" right="0.7" top="0.75" bottom="0.75" header="0.3" footer="0.3"/>
  <pageSetup paperSize="9" scale="99" fitToHeight="0" orientation="portrait"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3"/>
  <sheetViews>
    <sheetView workbookViewId="0">
      <selection activeCell="C2" sqref="C2:E3"/>
    </sheetView>
  </sheetViews>
  <sheetFormatPr defaultRowHeight="15.75" x14ac:dyDescent="0.25"/>
  <cols>
    <col min="1" max="1" width="8.42578125" style="50" customWidth="1"/>
    <col min="2" max="2" width="39.42578125" style="1" customWidth="1"/>
    <col min="3" max="3" width="15.5703125" style="18" customWidth="1"/>
    <col min="4" max="5" width="15.42578125" style="18" customWidth="1"/>
  </cols>
  <sheetData>
    <row r="1" spans="1:5" ht="17.25" x14ac:dyDescent="0.25">
      <c r="B1" s="46"/>
      <c r="D1" s="140" t="s">
        <v>72</v>
      </c>
      <c r="E1" s="18">
        <v>16</v>
      </c>
    </row>
    <row r="2" spans="1:5" ht="17.25" x14ac:dyDescent="0.25">
      <c r="B2" s="46"/>
      <c r="C2" s="307" t="s">
        <v>553</v>
      </c>
      <c r="D2" s="307"/>
      <c r="E2" s="307"/>
    </row>
    <row r="3" spans="1:5" ht="17.25" x14ac:dyDescent="0.25">
      <c r="B3" s="46"/>
      <c r="C3" s="307" t="s">
        <v>555</v>
      </c>
      <c r="D3" s="307"/>
      <c r="E3" s="307"/>
    </row>
    <row r="4" spans="1:5" x14ac:dyDescent="0.25">
      <c r="A4" s="320" t="s">
        <v>401</v>
      </c>
      <c r="B4" s="320"/>
      <c r="C4" s="320"/>
      <c r="D4" s="320"/>
      <c r="E4" s="320"/>
    </row>
    <row r="5" spans="1:5" ht="47.25" customHeight="1" x14ac:dyDescent="0.25">
      <c r="A5" s="294" t="s">
        <v>283</v>
      </c>
      <c r="B5" s="294"/>
      <c r="C5" s="294"/>
      <c r="D5" s="294"/>
      <c r="E5" s="294"/>
    </row>
    <row r="6" spans="1:5" ht="108" customHeight="1" x14ac:dyDescent="0.25">
      <c r="A6" s="326" t="s">
        <v>457</v>
      </c>
      <c r="B6" s="326"/>
      <c r="C6" s="326"/>
      <c r="D6" s="326"/>
      <c r="E6" s="326"/>
    </row>
    <row r="7" spans="1:5" x14ac:dyDescent="0.25">
      <c r="A7" s="51" t="s">
        <v>67</v>
      </c>
      <c r="B7" s="11" t="s">
        <v>39</v>
      </c>
      <c r="C7" s="11" t="s">
        <v>1</v>
      </c>
      <c r="D7" s="11" t="s">
        <v>37</v>
      </c>
      <c r="E7" s="11" t="s">
        <v>15</v>
      </c>
    </row>
    <row r="8" spans="1:5" x14ac:dyDescent="0.25">
      <c r="A8" s="51">
        <v>118240</v>
      </c>
      <c r="B8" s="3" t="s">
        <v>284</v>
      </c>
      <c r="C8" s="43">
        <v>607047.4</v>
      </c>
      <c r="D8" s="44"/>
      <c r="E8" s="45"/>
    </row>
    <row r="9" spans="1:5" x14ac:dyDescent="0.25">
      <c r="A9" s="51"/>
      <c r="B9" s="3" t="s">
        <v>287</v>
      </c>
      <c r="C9" s="17"/>
      <c r="D9" s="43">
        <v>295969.02</v>
      </c>
      <c r="E9" s="45"/>
    </row>
    <row r="10" spans="1:5" x14ac:dyDescent="0.25">
      <c r="A10" s="51"/>
      <c r="B10" s="3" t="s">
        <v>288</v>
      </c>
      <c r="C10" s="17"/>
      <c r="D10" s="43">
        <v>46305.32</v>
      </c>
      <c r="E10" s="45"/>
    </row>
    <row r="11" spans="1:5" x14ac:dyDescent="0.25">
      <c r="A11" s="51"/>
      <c r="B11" s="3" t="s">
        <v>291</v>
      </c>
      <c r="C11" s="17"/>
      <c r="D11" s="43">
        <v>5683.74</v>
      </c>
      <c r="E11" s="45"/>
    </row>
    <row r="12" spans="1:5" x14ac:dyDescent="0.25">
      <c r="A12" s="51"/>
      <c r="B12" s="3" t="s">
        <v>297</v>
      </c>
      <c r="C12" s="17"/>
      <c r="D12" s="43">
        <v>6485.37</v>
      </c>
      <c r="E12" s="45"/>
    </row>
    <row r="13" spans="1:5" x14ac:dyDescent="0.25">
      <c r="A13" s="51"/>
      <c r="B13" s="3" t="s">
        <v>289</v>
      </c>
      <c r="C13" s="17"/>
      <c r="D13" s="43">
        <v>140273.1</v>
      </c>
      <c r="E13" s="45"/>
    </row>
    <row r="14" spans="1:5" x14ac:dyDescent="0.25">
      <c r="A14" s="51"/>
      <c r="B14" s="3" t="s">
        <v>295</v>
      </c>
      <c r="C14" s="17"/>
      <c r="D14" s="43">
        <v>3109.99</v>
      </c>
      <c r="E14" s="45"/>
    </row>
    <row r="15" spans="1:5" x14ac:dyDescent="0.25">
      <c r="A15" s="51"/>
      <c r="B15" s="3" t="s">
        <v>298</v>
      </c>
      <c r="C15" s="17"/>
      <c r="D15" s="43">
        <v>56218.400000000001</v>
      </c>
      <c r="E15" s="45"/>
    </row>
    <row r="16" spans="1:5" x14ac:dyDescent="0.25">
      <c r="A16" s="51"/>
      <c r="B16" s="3" t="s">
        <v>296</v>
      </c>
      <c r="C16" s="17"/>
      <c r="D16" s="43">
        <v>3644.95</v>
      </c>
      <c r="E16" s="45"/>
    </row>
    <row r="17" spans="1:5" x14ac:dyDescent="0.25">
      <c r="A17" s="51"/>
      <c r="B17" s="3" t="s">
        <v>226</v>
      </c>
      <c r="C17" s="17"/>
      <c r="D17" s="43">
        <v>257.51</v>
      </c>
      <c r="E17" s="45"/>
    </row>
    <row r="18" spans="1:5" x14ac:dyDescent="0.25">
      <c r="A18" s="52"/>
      <c r="B18" s="5" t="s">
        <v>94</v>
      </c>
      <c r="C18" s="8">
        <f>C8</f>
        <v>607047.4</v>
      </c>
      <c r="D18" s="8">
        <f>SUM(D9:D17)</f>
        <v>557947.4</v>
      </c>
      <c r="E18" s="8">
        <f>C18-D18</f>
        <v>49100</v>
      </c>
    </row>
    <row r="19" spans="1:5" x14ac:dyDescent="0.25">
      <c r="A19" s="88"/>
      <c r="B19" s="85" t="s">
        <v>91</v>
      </c>
      <c r="C19" s="74"/>
      <c r="D19" s="80">
        <f>D18/C18*100</f>
        <v>91.911669500602429</v>
      </c>
      <c r="E19" s="81" t="s">
        <v>90</v>
      </c>
    </row>
    <row r="21" spans="1:5" ht="51" customHeight="1" x14ac:dyDescent="0.25">
      <c r="A21" s="292" t="s">
        <v>447</v>
      </c>
      <c r="B21" s="292"/>
      <c r="C21" s="292"/>
      <c r="D21" s="292"/>
      <c r="E21" s="292"/>
    </row>
    <row r="23" spans="1:5" x14ac:dyDescent="0.25">
      <c r="A23" s="18" t="s">
        <v>550</v>
      </c>
      <c r="B23" s="18"/>
      <c r="D23" s="18" t="s">
        <v>551</v>
      </c>
      <c r="E23" t="s">
        <v>552</v>
      </c>
    </row>
  </sheetData>
  <mergeCells count="6">
    <mergeCell ref="A5:E5"/>
    <mergeCell ref="A6:E6"/>
    <mergeCell ref="A21:E21"/>
    <mergeCell ref="A4:E4"/>
    <mergeCell ref="C2:E2"/>
    <mergeCell ref="C3:E3"/>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52"/>
  <sheetViews>
    <sheetView view="pageBreakPreview" topLeftCell="A31" zoomScaleNormal="100" zoomScaleSheetLayoutView="100" workbookViewId="0">
      <selection activeCell="H39" sqref="H39"/>
    </sheetView>
  </sheetViews>
  <sheetFormatPr defaultRowHeight="15.75" x14ac:dyDescent="0.25"/>
  <cols>
    <col min="1" max="1" width="7.140625" customWidth="1"/>
    <col min="2" max="2" width="34" style="1" customWidth="1"/>
    <col min="3" max="3" width="6.5703125" style="18" customWidth="1"/>
    <col min="4" max="4" width="5.7109375" style="117" customWidth="1"/>
    <col min="5" max="5" width="14.42578125" style="18" customWidth="1"/>
    <col min="6" max="6" width="14.140625" style="28" customWidth="1"/>
    <col min="7" max="7" width="13.28515625" style="18" customWidth="1"/>
    <col min="8" max="8" width="11.42578125" bestFit="1" customWidth="1"/>
  </cols>
  <sheetData>
    <row r="1" spans="1:8" x14ac:dyDescent="0.25">
      <c r="C1" s="1"/>
      <c r="D1" s="116"/>
      <c r="E1" s="1"/>
      <c r="F1" s="210" t="s">
        <v>72</v>
      </c>
      <c r="G1" s="1">
        <v>17</v>
      </c>
    </row>
    <row r="2" spans="1:8" x14ac:dyDescent="0.25">
      <c r="C2" s="1"/>
      <c r="D2" s="116"/>
      <c r="E2" s="307" t="s">
        <v>553</v>
      </c>
      <c r="F2" s="307"/>
      <c r="G2" s="307"/>
    </row>
    <row r="3" spans="1:8" x14ac:dyDescent="0.25">
      <c r="C3" s="1"/>
      <c r="D3" s="116"/>
      <c r="E3" s="307" t="s">
        <v>555</v>
      </c>
      <c r="F3" s="307"/>
      <c r="G3" s="307"/>
    </row>
    <row r="4" spans="1:8" x14ac:dyDescent="0.25">
      <c r="A4" s="299" t="s">
        <v>401</v>
      </c>
      <c r="B4" s="299"/>
      <c r="C4" s="299"/>
      <c r="D4" s="299"/>
      <c r="E4" s="299"/>
      <c r="F4" s="299"/>
      <c r="G4" s="299"/>
    </row>
    <row r="5" spans="1:8" ht="17.25" customHeight="1" x14ac:dyDescent="0.25">
      <c r="A5" s="327" t="s">
        <v>136</v>
      </c>
      <c r="B5" s="327"/>
      <c r="C5" s="327"/>
      <c r="D5" s="327"/>
      <c r="E5" s="327"/>
      <c r="F5" s="327"/>
      <c r="G5" s="327"/>
    </row>
    <row r="6" spans="1:8" ht="14.25" customHeight="1" x14ac:dyDescent="0.25">
      <c r="A6" s="328" t="s">
        <v>137</v>
      </c>
      <c r="B6" s="328"/>
      <c r="C6" s="328"/>
      <c r="D6" s="328"/>
      <c r="E6" s="328"/>
      <c r="F6" s="328"/>
      <c r="G6" s="328"/>
    </row>
    <row r="7" spans="1:8" ht="333.75" customHeight="1" x14ac:dyDescent="0.25">
      <c r="A7" s="318" t="s">
        <v>253</v>
      </c>
      <c r="B7" s="318"/>
      <c r="C7" s="318"/>
      <c r="D7" s="318"/>
      <c r="E7" s="318"/>
      <c r="F7" s="318"/>
      <c r="G7" s="318"/>
    </row>
    <row r="8" spans="1:8" x14ac:dyDescent="0.25">
      <c r="A8" s="300" t="s">
        <v>82</v>
      </c>
      <c r="B8" s="300"/>
      <c r="C8" s="300"/>
      <c r="D8" s="300"/>
      <c r="E8" s="300"/>
      <c r="F8" s="300"/>
      <c r="G8" s="300"/>
    </row>
    <row r="9" spans="1:8" x14ac:dyDescent="0.25">
      <c r="B9" s="104" t="s">
        <v>83</v>
      </c>
      <c r="C9" s="61"/>
      <c r="E9" s="206">
        <f>F39</f>
        <v>11802196.437000001</v>
      </c>
      <c r="F9" s="103" t="s">
        <v>87</v>
      </c>
      <c r="G9" s="61"/>
    </row>
    <row r="10" spans="1:8" ht="18.75" customHeight="1" x14ac:dyDescent="0.25">
      <c r="B10" s="62" t="s">
        <v>84</v>
      </c>
      <c r="C10" s="58"/>
      <c r="D10" s="115"/>
      <c r="E10" s="205">
        <f>F47</f>
        <v>49000</v>
      </c>
      <c r="F10" s="102" t="s">
        <v>87</v>
      </c>
      <c r="G10" s="58"/>
    </row>
    <row r="11" spans="1:8" s="12" customFormat="1" ht="30.75" customHeight="1" x14ac:dyDescent="0.25">
      <c r="A11" s="105" t="s">
        <v>67</v>
      </c>
      <c r="B11" s="11" t="s">
        <v>85</v>
      </c>
      <c r="C11" s="11" t="s">
        <v>86</v>
      </c>
      <c r="D11" s="11" t="s">
        <v>51</v>
      </c>
      <c r="E11" s="11" t="s">
        <v>23</v>
      </c>
      <c r="F11" s="122" t="s">
        <v>31</v>
      </c>
      <c r="G11" s="11" t="s">
        <v>15</v>
      </c>
    </row>
    <row r="12" spans="1:8" x14ac:dyDescent="0.25">
      <c r="A12" s="310" t="s">
        <v>48</v>
      </c>
      <c r="B12" s="310"/>
      <c r="C12" s="310"/>
      <c r="D12" s="310"/>
      <c r="E12" s="310"/>
      <c r="F12" s="310"/>
      <c r="G12" s="310"/>
    </row>
    <row r="13" spans="1:8" x14ac:dyDescent="0.25">
      <c r="A13" s="131">
        <v>116020</v>
      </c>
      <c r="B13" s="207" t="s">
        <v>138</v>
      </c>
      <c r="C13" s="207"/>
      <c r="D13" s="208"/>
      <c r="E13" s="209">
        <v>8248900</v>
      </c>
      <c r="F13" s="209">
        <v>8248888.6799999997</v>
      </c>
      <c r="G13" s="209">
        <f>E13-F13</f>
        <v>11.320000000298023</v>
      </c>
    </row>
    <row r="14" spans="1:8" x14ac:dyDescent="0.25">
      <c r="A14" s="47"/>
      <c r="B14" s="3" t="s">
        <v>139</v>
      </c>
      <c r="C14" s="3"/>
      <c r="D14" s="42"/>
      <c r="E14" s="7">
        <v>1814686</v>
      </c>
      <c r="F14" s="7">
        <v>1771373.97</v>
      </c>
      <c r="G14" s="7">
        <f>E14-F14</f>
        <v>43312.030000000028</v>
      </c>
      <c r="H14" s="114"/>
    </row>
    <row r="15" spans="1:8" ht="31.5" x14ac:dyDescent="0.25">
      <c r="A15" s="47"/>
      <c r="B15" s="3" t="s">
        <v>192</v>
      </c>
      <c r="C15" s="3"/>
      <c r="D15" s="42"/>
      <c r="E15" s="7">
        <v>67000</v>
      </c>
      <c r="F15" s="7">
        <v>32553.13</v>
      </c>
      <c r="G15" s="7">
        <f>E15-F15-F16</f>
        <v>-4.0000000080908649E-3</v>
      </c>
      <c r="H15" s="114"/>
    </row>
    <row r="16" spans="1:8" ht="31.5" x14ac:dyDescent="0.25">
      <c r="A16" s="47"/>
      <c r="B16" s="1" t="s">
        <v>194</v>
      </c>
      <c r="C16" s="3"/>
      <c r="D16" s="42"/>
      <c r="E16" s="17"/>
      <c r="F16" s="40">
        <v>34446.874000000003</v>
      </c>
      <c r="G16" s="7"/>
    </row>
    <row r="17" spans="1:7" ht="31.5" x14ac:dyDescent="0.25">
      <c r="A17" s="47"/>
      <c r="B17" s="3" t="s">
        <v>140</v>
      </c>
      <c r="C17" s="3">
        <v>148</v>
      </c>
      <c r="D17" s="54"/>
      <c r="E17" s="35">
        <v>24500</v>
      </c>
      <c r="F17" s="35">
        <v>24499.919999999998</v>
      </c>
      <c r="G17" s="7">
        <f>E17-F17</f>
        <v>8.000000000174623E-2</v>
      </c>
    </row>
    <row r="18" spans="1:7" x14ac:dyDescent="0.25">
      <c r="A18" s="47"/>
      <c r="B18" s="3" t="s">
        <v>141</v>
      </c>
      <c r="C18" s="3">
        <v>6565</v>
      </c>
      <c r="D18" s="54" t="s">
        <v>121</v>
      </c>
      <c r="E18" s="35">
        <v>340040</v>
      </c>
      <c r="F18" s="35">
        <v>340040</v>
      </c>
      <c r="G18" s="7">
        <f>E18-F18</f>
        <v>0</v>
      </c>
    </row>
    <row r="19" spans="1:7" x14ac:dyDescent="0.25">
      <c r="A19" s="47"/>
      <c r="B19" s="3" t="s">
        <v>142</v>
      </c>
      <c r="C19" s="3">
        <v>1420</v>
      </c>
      <c r="D19" s="54" t="s">
        <v>121</v>
      </c>
      <c r="E19" s="35">
        <v>80940</v>
      </c>
      <c r="F19" s="35">
        <v>80940</v>
      </c>
      <c r="G19" s="7">
        <f>E19-F19</f>
        <v>0</v>
      </c>
    </row>
    <row r="20" spans="1:7" ht="31.5" x14ac:dyDescent="0.25">
      <c r="A20" s="47"/>
      <c r="B20" s="3" t="s">
        <v>143</v>
      </c>
      <c r="C20" s="17">
        <v>5760</v>
      </c>
      <c r="D20" s="54" t="s">
        <v>121</v>
      </c>
      <c r="E20" s="35">
        <v>165184</v>
      </c>
      <c r="F20" s="35">
        <v>165180.9</v>
      </c>
      <c r="G20" s="7">
        <f>E20-F20</f>
        <v>3.1000000000058208</v>
      </c>
    </row>
    <row r="21" spans="1:7" ht="18" customHeight="1" x14ac:dyDescent="0.25">
      <c r="A21" s="70"/>
      <c r="B21" s="3" t="s">
        <v>144</v>
      </c>
      <c r="C21" s="67">
        <v>13380</v>
      </c>
      <c r="D21" s="118" t="s">
        <v>121</v>
      </c>
      <c r="E21" s="38">
        <v>542520</v>
      </c>
      <c r="F21" s="38">
        <v>542520</v>
      </c>
      <c r="G21" s="7">
        <f>E21-F21</f>
        <v>0</v>
      </c>
    </row>
    <row r="22" spans="1:7" x14ac:dyDescent="0.25">
      <c r="A22" s="70"/>
      <c r="B22" s="3" t="s">
        <v>187</v>
      </c>
      <c r="C22" s="67">
        <v>194</v>
      </c>
      <c r="D22" s="118" t="s">
        <v>121</v>
      </c>
      <c r="E22" s="38">
        <v>27500</v>
      </c>
      <c r="F22" s="37">
        <v>27500</v>
      </c>
      <c r="G22" s="7">
        <f t="shared" ref="G22:G38" si="0">E22-F22</f>
        <v>0</v>
      </c>
    </row>
    <row r="23" spans="1:7" x14ac:dyDescent="0.25">
      <c r="A23" s="47"/>
      <c r="B23" s="3" t="s">
        <v>145</v>
      </c>
      <c r="C23" s="113">
        <v>3.88</v>
      </c>
      <c r="D23" s="54" t="s">
        <v>179</v>
      </c>
      <c r="E23" s="100">
        <v>49000</v>
      </c>
      <c r="F23" s="22">
        <v>49000</v>
      </c>
      <c r="G23" s="7">
        <f t="shared" si="0"/>
        <v>0</v>
      </c>
    </row>
    <row r="24" spans="1:7" x14ac:dyDescent="0.25">
      <c r="A24" s="71"/>
      <c r="B24" s="3" t="s">
        <v>146</v>
      </c>
      <c r="C24" s="33">
        <v>90</v>
      </c>
      <c r="D24" s="119" t="s">
        <v>179</v>
      </c>
      <c r="E24" s="39">
        <v>39000</v>
      </c>
      <c r="F24" s="40">
        <v>39000</v>
      </c>
      <c r="G24" s="7">
        <f t="shared" si="0"/>
        <v>0</v>
      </c>
    </row>
    <row r="25" spans="1:7" x14ac:dyDescent="0.25">
      <c r="A25" s="71"/>
      <c r="B25" s="3" t="s">
        <v>147</v>
      </c>
      <c r="C25" s="33">
        <v>15</v>
      </c>
      <c r="D25" s="119" t="s">
        <v>117</v>
      </c>
      <c r="E25" s="39">
        <v>6801</v>
      </c>
      <c r="F25" s="40">
        <v>6801</v>
      </c>
      <c r="G25" s="7">
        <f t="shared" si="0"/>
        <v>0</v>
      </c>
    </row>
    <row r="26" spans="1:7" x14ac:dyDescent="0.25">
      <c r="A26" s="71"/>
      <c r="B26" s="3" t="s">
        <v>148</v>
      </c>
      <c r="C26" s="33">
        <v>49</v>
      </c>
      <c r="D26" s="119"/>
      <c r="E26" s="39">
        <v>11000</v>
      </c>
      <c r="F26" s="40">
        <v>10998.543</v>
      </c>
      <c r="G26" s="7">
        <f t="shared" si="0"/>
        <v>1.4570000000003347</v>
      </c>
    </row>
    <row r="27" spans="1:7" ht="31.5" x14ac:dyDescent="0.25">
      <c r="A27" s="71"/>
      <c r="B27" s="3" t="s">
        <v>149</v>
      </c>
      <c r="C27" s="33">
        <v>1</v>
      </c>
      <c r="D27" s="119" t="s">
        <v>114</v>
      </c>
      <c r="E27" s="39">
        <v>50100</v>
      </c>
      <c r="F27" s="40">
        <v>50100</v>
      </c>
      <c r="G27" s="7">
        <f t="shared" si="0"/>
        <v>0</v>
      </c>
    </row>
    <row r="28" spans="1:7" ht="31.5" x14ac:dyDescent="0.25">
      <c r="A28" s="71"/>
      <c r="B28" s="3" t="s">
        <v>150</v>
      </c>
      <c r="C28" s="33">
        <v>9</v>
      </c>
      <c r="D28" s="119" t="s">
        <v>114</v>
      </c>
      <c r="E28" s="39">
        <v>16479</v>
      </c>
      <c r="F28" s="40">
        <v>16479</v>
      </c>
      <c r="G28" s="7">
        <f t="shared" si="0"/>
        <v>0</v>
      </c>
    </row>
    <row r="29" spans="1:7" ht="31.5" x14ac:dyDescent="0.25">
      <c r="A29" s="71"/>
      <c r="B29" s="3" t="s">
        <v>193</v>
      </c>
      <c r="C29" s="33">
        <v>2</v>
      </c>
      <c r="D29" s="119" t="s">
        <v>114</v>
      </c>
      <c r="E29" s="39">
        <v>50000</v>
      </c>
      <c r="F29" s="40">
        <v>49830.78</v>
      </c>
      <c r="G29" s="7">
        <f t="shared" si="0"/>
        <v>169.22000000000116</v>
      </c>
    </row>
    <row r="30" spans="1:7" ht="47.25" x14ac:dyDescent="0.25">
      <c r="A30" s="71"/>
      <c r="B30" s="3" t="s">
        <v>151</v>
      </c>
      <c r="C30" s="33">
        <v>3</v>
      </c>
      <c r="D30" s="119" t="s">
        <v>114</v>
      </c>
      <c r="E30" s="39">
        <v>30000</v>
      </c>
      <c r="F30" s="40">
        <v>30000</v>
      </c>
      <c r="G30" s="7">
        <f t="shared" si="0"/>
        <v>0</v>
      </c>
    </row>
    <row r="31" spans="1:7" ht="31.5" x14ac:dyDescent="0.25">
      <c r="A31" s="71"/>
      <c r="B31" s="3" t="s">
        <v>152</v>
      </c>
      <c r="C31" s="33">
        <v>6</v>
      </c>
      <c r="D31" s="119" t="s">
        <v>114</v>
      </c>
      <c r="E31" s="39">
        <v>3000</v>
      </c>
      <c r="F31" s="40">
        <v>3000</v>
      </c>
      <c r="G31" s="7">
        <f t="shared" si="0"/>
        <v>0</v>
      </c>
    </row>
    <row r="32" spans="1:7" ht="31.5" customHeight="1" x14ac:dyDescent="0.25">
      <c r="A32" s="71"/>
      <c r="B32" s="3" t="s">
        <v>191</v>
      </c>
      <c r="C32" s="33">
        <v>1</v>
      </c>
      <c r="D32" s="119" t="s">
        <v>114</v>
      </c>
      <c r="E32" s="39">
        <v>54645</v>
      </c>
      <c r="F32" s="40">
        <v>16644.330000000002</v>
      </c>
      <c r="G32" s="7">
        <f>E32-F32-F33</f>
        <v>100.66999999999825</v>
      </c>
    </row>
    <row r="33" spans="1:8" x14ac:dyDescent="0.25">
      <c r="A33" s="71"/>
      <c r="B33" s="3" t="s">
        <v>188</v>
      </c>
      <c r="C33" s="3">
        <v>4</v>
      </c>
      <c r="D33" s="42" t="s">
        <v>117</v>
      </c>
      <c r="E33" s="7"/>
      <c r="F33" s="7">
        <v>37900</v>
      </c>
      <c r="G33" s="7"/>
    </row>
    <row r="34" spans="1:8" ht="31.5" x14ac:dyDescent="0.25">
      <c r="A34" s="71"/>
      <c r="B34" s="3" t="s">
        <v>158</v>
      </c>
      <c r="C34" s="33">
        <v>4</v>
      </c>
      <c r="D34" s="119" t="s">
        <v>114</v>
      </c>
      <c r="E34" s="39"/>
      <c r="F34" s="40"/>
      <c r="G34" s="7">
        <f t="shared" si="0"/>
        <v>0</v>
      </c>
    </row>
    <row r="35" spans="1:8" x14ac:dyDescent="0.25">
      <c r="A35" s="71"/>
      <c r="B35" s="3" t="s">
        <v>157</v>
      </c>
      <c r="C35" s="33">
        <v>45</v>
      </c>
      <c r="D35" s="119" t="s">
        <v>189</v>
      </c>
      <c r="E35" s="39">
        <v>45000</v>
      </c>
      <c r="F35" s="40">
        <v>45000</v>
      </c>
      <c r="G35" s="7">
        <f t="shared" si="0"/>
        <v>0</v>
      </c>
    </row>
    <row r="36" spans="1:8" x14ac:dyDescent="0.25">
      <c r="A36" s="71"/>
      <c r="B36" s="3" t="s">
        <v>160</v>
      </c>
      <c r="C36" s="33">
        <v>62</v>
      </c>
      <c r="D36" s="119"/>
      <c r="E36" s="39">
        <v>49900</v>
      </c>
      <c r="F36" s="40">
        <v>49600</v>
      </c>
      <c r="G36" s="7">
        <f>E36-F36</f>
        <v>300</v>
      </c>
    </row>
    <row r="37" spans="1:8" x14ac:dyDescent="0.25">
      <c r="A37" s="71"/>
      <c r="B37" s="1" t="s">
        <v>190</v>
      </c>
      <c r="C37" s="33">
        <v>25</v>
      </c>
      <c r="D37" s="119"/>
      <c r="E37" s="39">
        <v>30523</v>
      </c>
      <c r="F37" s="40">
        <v>30000</v>
      </c>
      <c r="G37" s="7">
        <f t="shared" si="0"/>
        <v>523</v>
      </c>
    </row>
    <row r="38" spans="1:8" ht="47.25" x14ac:dyDescent="0.25">
      <c r="A38" s="71"/>
      <c r="B38" s="3" t="s">
        <v>159</v>
      </c>
      <c r="C38" s="17"/>
      <c r="D38" s="54"/>
      <c r="E38" s="35">
        <v>99900</v>
      </c>
      <c r="F38" s="35">
        <v>99899.31</v>
      </c>
      <c r="G38" s="7">
        <f t="shared" si="0"/>
        <v>0.69000000000232831</v>
      </c>
    </row>
    <row r="39" spans="1:8" x14ac:dyDescent="0.25">
      <c r="A39" s="47"/>
      <c r="B39" s="304" t="s">
        <v>93</v>
      </c>
      <c r="C39" s="305"/>
      <c r="D39" s="54"/>
      <c r="E39" s="41">
        <f>SUM(E13:E38)</f>
        <v>11846618</v>
      </c>
      <c r="F39" s="41">
        <f>SUM(F13:F38)</f>
        <v>11802196.437000001</v>
      </c>
      <c r="G39" s="41">
        <f>SUM(G13:G37)</f>
        <v>44420.873000000327</v>
      </c>
      <c r="H39" s="114"/>
    </row>
    <row r="40" spans="1:8" x14ac:dyDescent="0.25">
      <c r="A40" s="301" t="s">
        <v>49</v>
      </c>
      <c r="B40" s="302"/>
      <c r="C40" s="302"/>
      <c r="D40" s="302"/>
      <c r="E40" s="302"/>
      <c r="F40" s="302"/>
      <c r="G40" s="303"/>
    </row>
    <row r="41" spans="1:8" ht="18" customHeight="1" x14ac:dyDescent="0.25">
      <c r="A41" s="92">
        <v>117670</v>
      </c>
      <c r="B41" s="3" t="s">
        <v>153</v>
      </c>
      <c r="C41" s="33"/>
      <c r="D41" s="119"/>
      <c r="E41" s="39">
        <v>30000</v>
      </c>
      <c r="F41" s="35"/>
      <c r="G41" s="35">
        <f t="shared" ref="G41:G46" si="1">E41-F41</f>
        <v>30000</v>
      </c>
    </row>
    <row r="42" spans="1:8" x14ac:dyDescent="0.25">
      <c r="A42" s="91"/>
      <c r="B42" s="3" t="s">
        <v>154</v>
      </c>
      <c r="C42" s="33"/>
      <c r="D42" s="119"/>
      <c r="E42" s="39">
        <v>40000</v>
      </c>
      <c r="F42" s="35"/>
      <c r="G42" s="35">
        <f t="shared" si="1"/>
        <v>40000</v>
      </c>
    </row>
    <row r="43" spans="1:8" ht="31.5" x14ac:dyDescent="0.25">
      <c r="A43" s="91"/>
      <c r="B43" s="3" t="s">
        <v>155</v>
      </c>
      <c r="C43" s="33"/>
      <c r="D43" s="119"/>
      <c r="E43" s="39">
        <v>155000</v>
      </c>
      <c r="F43" s="35"/>
      <c r="G43" s="35">
        <f t="shared" si="1"/>
        <v>155000</v>
      </c>
    </row>
    <row r="44" spans="1:8" ht="31.5" x14ac:dyDescent="0.25">
      <c r="A44" s="91"/>
      <c r="B44" s="3" t="s">
        <v>156</v>
      </c>
      <c r="C44" s="33"/>
      <c r="D44" s="119"/>
      <c r="E44" s="39">
        <v>91266</v>
      </c>
      <c r="F44" s="7"/>
      <c r="G44" s="35">
        <f t="shared" si="1"/>
        <v>91266</v>
      </c>
    </row>
    <row r="45" spans="1:8" x14ac:dyDescent="0.25">
      <c r="A45" s="91"/>
      <c r="B45" s="89" t="s">
        <v>199</v>
      </c>
      <c r="C45" s="126">
        <v>1</v>
      </c>
      <c r="D45" s="119" t="s">
        <v>117</v>
      </c>
      <c r="E45" s="39">
        <v>49000</v>
      </c>
      <c r="F45" s="7">
        <v>49000</v>
      </c>
      <c r="G45" s="35">
        <f t="shared" si="1"/>
        <v>0</v>
      </c>
    </row>
    <row r="46" spans="1:8" x14ac:dyDescent="0.25">
      <c r="A46" s="91"/>
      <c r="B46" s="89" t="s">
        <v>205</v>
      </c>
      <c r="C46" s="126"/>
      <c r="D46" s="119"/>
      <c r="E46" s="39">
        <v>35000</v>
      </c>
      <c r="F46" s="7"/>
      <c r="G46" s="35">
        <f t="shared" si="1"/>
        <v>35000</v>
      </c>
    </row>
    <row r="47" spans="1:8" x14ac:dyDescent="0.25">
      <c r="A47" s="91"/>
      <c r="B47" s="94" t="s">
        <v>93</v>
      </c>
      <c r="C47" s="95"/>
      <c r="D47" s="121"/>
      <c r="E47" s="97">
        <f>SUM(E41:E46)</f>
        <v>400266</v>
      </c>
      <c r="F47" s="97">
        <f>SUM(F41:F46)</f>
        <v>49000</v>
      </c>
      <c r="G47" s="97">
        <f>SUM(G41:G46)</f>
        <v>351266</v>
      </c>
    </row>
    <row r="48" spans="1:8" x14ac:dyDescent="0.25">
      <c r="A48" s="47"/>
      <c r="B48" s="304" t="s">
        <v>399</v>
      </c>
      <c r="C48" s="305"/>
      <c r="D48" s="54"/>
      <c r="E48" s="41">
        <f>E39+E47</f>
        <v>12246884</v>
      </c>
      <c r="F48" s="41">
        <f>F39+F47</f>
        <v>11851196.437000001</v>
      </c>
      <c r="G48" s="41">
        <f>G39+G47</f>
        <v>395686.87300000031</v>
      </c>
    </row>
    <row r="49" spans="1:7" x14ac:dyDescent="0.25">
      <c r="A49" s="73"/>
      <c r="B49" s="85" t="s">
        <v>91</v>
      </c>
      <c r="C49" s="76"/>
      <c r="D49" s="120"/>
      <c r="E49" s="76"/>
      <c r="F49" s="80">
        <f>F48/E48*100</f>
        <v>96.769075603231002</v>
      </c>
      <c r="G49" s="81" t="s">
        <v>90</v>
      </c>
    </row>
    <row r="50" spans="1:7" ht="69.75" customHeight="1" x14ac:dyDescent="0.25">
      <c r="A50" s="292" t="s">
        <v>398</v>
      </c>
      <c r="B50" s="292"/>
      <c r="C50" s="292"/>
      <c r="D50" s="292"/>
      <c r="E50" s="292"/>
      <c r="F50" s="292"/>
      <c r="G50" s="292"/>
    </row>
    <row r="51" spans="1:7" ht="18" customHeight="1" x14ac:dyDescent="0.25">
      <c r="B51" s="300"/>
      <c r="C51" s="300"/>
      <c r="D51" s="300"/>
      <c r="E51" s="300"/>
      <c r="F51" s="300"/>
      <c r="G51" s="300"/>
    </row>
    <row r="52" spans="1:7" ht="24" customHeight="1" x14ac:dyDescent="0.25">
      <c r="A52" s="18" t="s">
        <v>550</v>
      </c>
      <c r="B52" s="18"/>
      <c r="D52" s="18" t="s">
        <v>551</v>
      </c>
      <c r="E52" t="s">
        <v>552</v>
      </c>
    </row>
  </sheetData>
  <mergeCells count="13">
    <mergeCell ref="E2:G2"/>
    <mergeCell ref="E3:G3"/>
    <mergeCell ref="A12:G12"/>
    <mergeCell ref="A40:G40"/>
    <mergeCell ref="B48:C48"/>
    <mergeCell ref="B51:G51"/>
    <mergeCell ref="B39:C39"/>
    <mergeCell ref="A50:G50"/>
    <mergeCell ref="A4:G4"/>
    <mergeCell ref="A5:G5"/>
    <mergeCell ref="A6:G6"/>
    <mergeCell ref="A8:G8"/>
    <mergeCell ref="A7:G7"/>
  </mergeCells>
  <pageMargins left="0.39370078740157483" right="0.39370078740157483" top="0.74803149606299213" bottom="0.74803149606299213" header="0.31496062992125984" footer="0.31496062992125984"/>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6"/>
  <sheetViews>
    <sheetView workbookViewId="0">
      <selection activeCell="A6" sqref="A6:E6"/>
    </sheetView>
  </sheetViews>
  <sheetFormatPr defaultRowHeight="15.75" x14ac:dyDescent="0.25"/>
  <cols>
    <col min="1" max="1" width="8" customWidth="1"/>
    <col min="2" max="2" width="30.85546875" style="18" customWidth="1"/>
    <col min="3" max="3" width="13.85546875" style="18" customWidth="1"/>
    <col min="4" max="4" width="18.140625" style="18" customWidth="1"/>
    <col min="5" max="5" width="15.42578125" style="18" customWidth="1"/>
    <col min="6" max="6" width="15.28515625" style="18" customWidth="1"/>
  </cols>
  <sheetData>
    <row r="1" spans="1:6" ht="15" x14ac:dyDescent="0.25">
      <c r="B1"/>
      <c r="C1"/>
      <c r="D1"/>
      <c r="E1" t="s">
        <v>318</v>
      </c>
      <c r="F1"/>
    </row>
    <row r="2" spans="1:6" ht="15" x14ac:dyDescent="0.25">
      <c r="B2"/>
      <c r="C2" s="307" t="s">
        <v>553</v>
      </c>
      <c r="D2" s="307"/>
      <c r="E2" s="307"/>
      <c r="F2"/>
    </row>
    <row r="3" spans="1:6" ht="15" x14ac:dyDescent="0.25">
      <c r="B3"/>
      <c r="C3" s="307" t="s">
        <v>555</v>
      </c>
      <c r="D3" s="307"/>
      <c r="E3" s="307"/>
      <c r="F3"/>
    </row>
    <row r="4" spans="1:6" ht="15" x14ac:dyDescent="0.25">
      <c r="A4" s="327" t="s">
        <v>401</v>
      </c>
      <c r="B4" s="327"/>
      <c r="C4" s="327"/>
      <c r="D4" s="327"/>
      <c r="E4" s="327"/>
      <c r="F4"/>
    </row>
    <row r="5" spans="1:6" ht="68.25" customHeight="1" x14ac:dyDescent="0.25">
      <c r="A5" s="315" t="s">
        <v>317</v>
      </c>
      <c r="B5" s="315"/>
      <c r="C5" s="315"/>
      <c r="D5" s="315"/>
      <c r="E5" s="315"/>
      <c r="F5"/>
    </row>
    <row r="6" spans="1:6" ht="238.5" customHeight="1" x14ac:dyDescent="0.25">
      <c r="A6" s="306" t="s">
        <v>518</v>
      </c>
      <c r="B6" s="306"/>
      <c r="C6" s="306"/>
      <c r="D6" s="306"/>
      <c r="E6" s="306"/>
      <c r="F6"/>
    </row>
    <row r="7" spans="1:6" ht="14.45" x14ac:dyDescent="0.35">
      <c r="B7"/>
      <c r="C7"/>
      <c r="D7"/>
      <c r="E7"/>
      <c r="F7"/>
    </row>
    <row r="8" spans="1:6" ht="31.5" x14ac:dyDescent="0.25">
      <c r="A8" s="47" t="s">
        <v>67</v>
      </c>
      <c r="B8" s="2" t="s">
        <v>0</v>
      </c>
      <c r="C8" s="2" t="s">
        <v>1</v>
      </c>
      <c r="D8" s="2" t="s">
        <v>2</v>
      </c>
      <c r="E8" s="2" t="s">
        <v>12</v>
      </c>
      <c r="F8"/>
    </row>
    <row r="9" spans="1:6" ht="31.5" x14ac:dyDescent="0.25">
      <c r="A9" s="155">
        <v>813031</v>
      </c>
      <c r="B9" s="3" t="s">
        <v>516</v>
      </c>
      <c r="C9" s="9">
        <v>50000</v>
      </c>
      <c r="D9" s="7">
        <v>45131.86</v>
      </c>
      <c r="E9" s="258">
        <f>C9-D9</f>
        <v>4868.1399999999994</v>
      </c>
      <c r="F9"/>
    </row>
    <row r="10" spans="1:6" ht="31.5" x14ac:dyDescent="0.25">
      <c r="A10" s="155">
        <v>313032</v>
      </c>
      <c r="B10" s="3" t="s">
        <v>515</v>
      </c>
      <c r="C10" s="9">
        <v>135000</v>
      </c>
      <c r="D10" s="7">
        <v>107528.14</v>
      </c>
      <c r="E10" s="258">
        <f>C10-D10</f>
        <v>27471.86</v>
      </c>
      <c r="F10"/>
    </row>
    <row r="11" spans="1:6" x14ac:dyDescent="0.25">
      <c r="A11" s="70"/>
      <c r="B11" s="151" t="s">
        <v>5</v>
      </c>
      <c r="C11" s="259">
        <f>SUM(C10:C10)</f>
        <v>135000</v>
      </c>
      <c r="D11" s="259">
        <f>SUM(D10:D10)</f>
        <v>107528.14</v>
      </c>
      <c r="E11" s="260">
        <f t="shared" ref="E11" si="0">C11-D11</f>
        <v>27471.86</v>
      </c>
    </row>
    <row r="12" spans="1:6" x14ac:dyDescent="0.25">
      <c r="A12" s="73"/>
      <c r="B12" s="319" t="s">
        <v>91</v>
      </c>
      <c r="C12" s="319"/>
      <c r="D12" s="261">
        <f>D11/C11*100</f>
        <v>79.650474074074069</v>
      </c>
      <c r="E12" s="78" t="s">
        <v>90</v>
      </c>
    </row>
    <row r="14" spans="1:6" ht="30" customHeight="1" x14ac:dyDescent="0.25">
      <c r="A14" s="292" t="s">
        <v>517</v>
      </c>
      <c r="B14" s="292"/>
      <c r="C14" s="292"/>
      <c r="D14" s="292"/>
      <c r="E14" s="292"/>
    </row>
    <row r="16" spans="1:6" x14ac:dyDescent="0.25">
      <c r="A16" s="18" t="s">
        <v>550</v>
      </c>
      <c r="D16" s="18" t="s">
        <v>551</v>
      </c>
      <c r="E16" t="s">
        <v>552</v>
      </c>
    </row>
  </sheetData>
  <mergeCells count="7">
    <mergeCell ref="A14:E14"/>
    <mergeCell ref="A6:E6"/>
    <mergeCell ref="C2:E2"/>
    <mergeCell ref="C3:E3"/>
    <mergeCell ref="A5:E5"/>
    <mergeCell ref="A4:E4"/>
    <mergeCell ref="B12:C12"/>
  </mergeCells>
  <pageMargins left="0.7" right="0.7" top="0.75" bottom="0.75" header="0.3" footer="0.3"/>
  <pageSetup paperSize="9" orientation="portrait"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5"/>
  <sheetViews>
    <sheetView workbookViewId="0">
      <selection activeCell="A6" sqref="A6:E6"/>
    </sheetView>
  </sheetViews>
  <sheetFormatPr defaultRowHeight="15" x14ac:dyDescent="0.25"/>
  <cols>
    <col min="1" max="1" width="8.140625" customWidth="1"/>
    <col min="2" max="2" width="31.5703125" customWidth="1"/>
    <col min="3" max="3" width="15.140625" customWidth="1"/>
    <col min="4" max="5" width="14.85546875" customWidth="1"/>
  </cols>
  <sheetData>
    <row r="1" spans="1:5" ht="15.75" x14ac:dyDescent="0.25">
      <c r="D1" s="140" t="s">
        <v>72</v>
      </c>
      <c r="E1" s="18">
        <v>19</v>
      </c>
    </row>
    <row r="2" spans="1:5" x14ac:dyDescent="0.25">
      <c r="C2" s="307" t="s">
        <v>553</v>
      </c>
      <c r="D2" s="307"/>
      <c r="E2" s="307"/>
    </row>
    <row r="3" spans="1:5" x14ac:dyDescent="0.25">
      <c r="C3" s="307" t="s">
        <v>555</v>
      </c>
      <c r="D3" s="307"/>
      <c r="E3" s="307"/>
    </row>
    <row r="4" spans="1:5" ht="15.75" customHeight="1" x14ac:dyDescent="0.25">
      <c r="A4" s="320" t="s">
        <v>401</v>
      </c>
      <c r="B4" s="320"/>
      <c r="C4" s="320"/>
      <c r="D4" s="320"/>
      <c r="E4" s="320"/>
    </row>
    <row r="5" spans="1:5" ht="56.25" customHeight="1" x14ac:dyDescent="0.25">
      <c r="A5" s="329" t="s">
        <v>277</v>
      </c>
      <c r="B5" s="329"/>
      <c r="C5" s="329"/>
      <c r="D5" s="329"/>
      <c r="E5" s="329"/>
    </row>
    <row r="6" spans="1:5" ht="357" customHeight="1" x14ac:dyDescent="0.25">
      <c r="A6" s="330" t="s">
        <v>418</v>
      </c>
      <c r="B6" s="330"/>
      <c r="C6" s="330"/>
      <c r="D6" s="330"/>
      <c r="E6" s="330"/>
    </row>
    <row r="7" spans="1:5" ht="15.75" x14ac:dyDescent="0.25">
      <c r="A7" s="49" t="s">
        <v>67</v>
      </c>
      <c r="B7" s="48" t="s">
        <v>39</v>
      </c>
      <c r="C7" s="11" t="s">
        <v>1</v>
      </c>
      <c r="D7" s="11" t="s">
        <v>37</v>
      </c>
      <c r="E7" s="11" t="s">
        <v>15</v>
      </c>
    </row>
    <row r="8" spans="1:5" ht="63" x14ac:dyDescent="0.25">
      <c r="A8" s="165">
        <v>112152</v>
      </c>
      <c r="B8" s="164" t="s">
        <v>319</v>
      </c>
      <c r="C8" s="135">
        <v>133600</v>
      </c>
      <c r="D8" s="7">
        <v>127275</v>
      </c>
      <c r="E8" s="20">
        <f>C8-D8</f>
        <v>6325</v>
      </c>
    </row>
    <row r="9" spans="1:5" ht="16.5" x14ac:dyDescent="0.25">
      <c r="A9" s="73"/>
      <c r="B9" s="139" t="s">
        <v>278</v>
      </c>
      <c r="C9" s="138">
        <f>C8</f>
        <v>133600</v>
      </c>
      <c r="D9" s="8">
        <f>D8</f>
        <v>127275</v>
      </c>
      <c r="E9" s="8">
        <f>C9-D9</f>
        <v>6325</v>
      </c>
    </row>
    <row r="10" spans="1:5" ht="15.75" x14ac:dyDescent="0.25">
      <c r="A10" s="83"/>
      <c r="B10" s="141" t="s">
        <v>89</v>
      </c>
      <c r="C10" s="68"/>
      <c r="D10" s="84">
        <f>D9/C9*100</f>
        <v>95.265718562874241</v>
      </c>
      <c r="E10" s="81" t="s">
        <v>90</v>
      </c>
    </row>
    <row r="12" spans="1:5" ht="33.75" customHeight="1" x14ac:dyDescent="0.25">
      <c r="A12" s="292" t="s">
        <v>279</v>
      </c>
      <c r="B12" s="292"/>
      <c r="C12" s="292"/>
      <c r="D12" s="292"/>
      <c r="E12" s="292"/>
    </row>
    <row r="15" spans="1:5" ht="15.75" x14ac:dyDescent="0.25">
      <c r="A15" s="290" t="s">
        <v>550</v>
      </c>
      <c r="B15" s="290"/>
      <c r="C15" s="290"/>
      <c r="D15" s="290" t="s">
        <v>551</v>
      </c>
      <c r="E15" s="131" t="s">
        <v>552</v>
      </c>
    </row>
  </sheetData>
  <mergeCells count="6">
    <mergeCell ref="A5:E5"/>
    <mergeCell ref="A12:E12"/>
    <mergeCell ref="A6:E6"/>
    <mergeCell ref="A4:E4"/>
    <mergeCell ref="C2:E2"/>
    <mergeCell ref="C3:E3"/>
  </mergeCells>
  <hyperlinks>
    <hyperlink ref="A5" r:id="rId1" display="https://decentralization.gov.ua/gromada/1726" xr:uid="{00000000-0004-0000-1200-000000000000}"/>
    <hyperlink ref="A6" r:id="rId2" display="https://decentralization.gov.ua/gromada/1726" xr:uid="{00000000-0004-0000-1200-000001000000}"/>
  </hyperlinks>
  <pageMargins left="0.7" right="0.7" top="0.75" bottom="0.75" header="0.3" footer="0.3"/>
  <pageSetup paperSize="9" orientation="portrait" verticalDpi="4294967295"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8"/>
  <sheetViews>
    <sheetView workbookViewId="0">
      <selection activeCell="C2" sqref="C2:E3"/>
    </sheetView>
  </sheetViews>
  <sheetFormatPr defaultRowHeight="15.75" x14ac:dyDescent="0.25"/>
  <cols>
    <col min="1" max="1" width="9.140625" style="50"/>
    <col min="2" max="2" width="39.42578125" style="1" customWidth="1"/>
    <col min="3" max="3" width="15.5703125" style="18" customWidth="1"/>
    <col min="4" max="5" width="15.42578125" style="18" customWidth="1"/>
  </cols>
  <sheetData>
    <row r="1" spans="1:5" ht="17.25" x14ac:dyDescent="0.25">
      <c r="B1" s="46"/>
      <c r="D1" s="140" t="s">
        <v>72</v>
      </c>
      <c r="E1" s="18">
        <v>20</v>
      </c>
    </row>
    <row r="2" spans="1:5" ht="17.25" x14ac:dyDescent="0.25">
      <c r="B2" s="46"/>
      <c r="C2" s="307" t="s">
        <v>553</v>
      </c>
      <c r="D2" s="307"/>
      <c r="E2" s="307"/>
    </row>
    <row r="3" spans="1:5" ht="17.25" x14ac:dyDescent="0.25">
      <c r="B3" s="46"/>
      <c r="C3" s="307" t="s">
        <v>555</v>
      </c>
      <c r="D3" s="307"/>
      <c r="E3" s="307"/>
    </row>
    <row r="4" spans="1:5" x14ac:dyDescent="0.25">
      <c r="A4" s="320" t="s">
        <v>401</v>
      </c>
      <c r="B4" s="320"/>
      <c r="C4" s="320"/>
      <c r="D4" s="320"/>
      <c r="E4" s="320"/>
    </row>
    <row r="5" spans="1:5" ht="47.25" customHeight="1" x14ac:dyDescent="0.25">
      <c r="A5" s="294" t="s">
        <v>459</v>
      </c>
      <c r="B5" s="294"/>
      <c r="C5" s="294"/>
      <c r="D5" s="294"/>
      <c r="E5" s="294"/>
    </row>
    <row r="6" spans="1:5" ht="123" customHeight="1" x14ac:dyDescent="0.25">
      <c r="A6" s="331" t="s">
        <v>458</v>
      </c>
      <c r="B6" s="331"/>
      <c r="C6" s="331"/>
      <c r="D6" s="331"/>
      <c r="E6" s="331"/>
    </row>
    <row r="7" spans="1:5" x14ac:dyDescent="0.25">
      <c r="A7" s="51" t="s">
        <v>67</v>
      </c>
      <c r="B7" s="11" t="s">
        <v>39</v>
      </c>
      <c r="C7" s="11" t="s">
        <v>1</v>
      </c>
      <c r="D7" s="11" t="s">
        <v>37</v>
      </c>
      <c r="E7" s="11" t="s">
        <v>15</v>
      </c>
    </row>
    <row r="8" spans="1:5" x14ac:dyDescent="0.25">
      <c r="A8" s="51">
        <v>118240</v>
      </c>
      <c r="B8" s="11" t="s">
        <v>284</v>
      </c>
      <c r="C8" s="109">
        <v>3827052.6</v>
      </c>
      <c r="D8" s="11"/>
      <c r="E8" s="11"/>
    </row>
    <row r="9" spans="1:5" ht="23.25" customHeight="1" x14ac:dyDescent="0.25">
      <c r="A9" s="52"/>
      <c r="B9" s="3" t="s">
        <v>287</v>
      </c>
      <c r="C9" s="43"/>
      <c r="D9" s="44">
        <v>1141946.69</v>
      </c>
      <c r="E9" s="45"/>
    </row>
    <row r="10" spans="1:5" ht="23.25" customHeight="1" x14ac:dyDescent="0.25">
      <c r="A10" s="52"/>
      <c r="B10" s="3" t="s">
        <v>288</v>
      </c>
      <c r="C10" s="43"/>
      <c r="D10" s="44">
        <v>59968.959999999999</v>
      </c>
      <c r="E10" s="45"/>
    </row>
    <row r="11" spans="1:5" ht="23.25" customHeight="1" x14ac:dyDescent="0.25">
      <c r="A11" s="52"/>
      <c r="B11" s="3" t="s">
        <v>291</v>
      </c>
      <c r="C11" s="43"/>
      <c r="D11" s="44">
        <v>9331.2099999999991</v>
      </c>
      <c r="E11" s="45"/>
    </row>
    <row r="12" spans="1:5" ht="23.25" customHeight="1" x14ac:dyDescent="0.25">
      <c r="A12" s="52"/>
      <c r="B12" s="3" t="s">
        <v>289</v>
      </c>
      <c r="C12" s="43"/>
      <c r="D12" s="44">
        <v>522300</v>
      </c>
      <c r="E12" s="45"/>
    </row>
    <row r="13" spans="1:5" ht="23.25" customHeight="1" x14ac:dyDescent="0.25">
      <c r="A13" s="52"/>
      <c r="B13" s="3" t="s">
        <v>290</v>
      </c>
      <c r="C13" s="43"/>
      <c r="D13" s="44">
        <v>399000</v>
      </c>
      <c r="E13" s="45"/>
    </row>
    <row r="14" spans="1:5" ht="23.25" customHeight="1" x14ac:dyDescent="0.25">
      <c r="A14" s="52"/>
      <c r="B14" s="3" t="s">
        <v>211</v>
      </c>
      <c r="C14" s="43"/>
      <c r="D14" s="44">
        <v>15329.84</v>
      </c>
      <c r="E14" s="45"/>
    </row>
    <row r="15" spans="1:5" ht="23.25" customHeight="1" x14ac:dyDescent="0.25">
      <c r="A15" s="52"/>
      <c r="B15" s="3" t="s">
        <v>294</v>
      </c>
      <c r="C15" s="43"/>
      <c r="D15" s="44">
        <v>640000</v>
      </c>
      <c r="E15" s="45"/>
    </row>
    <row r="16" spans="1:5" ht="23.25" customHeight="1" x14ac:dyDescent="0.25">
      <c r="A16" s="52"/>
      <c r="B16" s="3" t="s">
        <v>293</v>
      </c>
      <c r="C16" s="43"/>
      <c r="D16" s="44">
        <v>264950</v>
      </c>
      <c r="E16" s="45"/>
    </row>
    <row r="17" spans="1:5" ht="23.25" customHeight="1" x14ac:dyDescent="0.25">
      <c r="A17" s="52"/>
      <c r="B17" s="3" t="s">
        <v>226</v>
      </c>
      <c r="C17" s="43"/>
      <c r="D17" s="44">
        <v>190569.53</v>
      </c>
      <c r="E17" s="45"/>
    </row>
    <row r="18" spans="1:5" ht="23.25" customHeight="1" x14ac:dyDescent="0.25">
      <c r="A18" s="52"/>
      <c r="B18" s="3" t="s">
        <v>292</v>
      </c>
      <c r="C18" s="43"/>
      <c r="D18" s="44">
        <v>97792.56</v>
      </c>
      <c r="E18" s="45"/>
    </row>
    <row r="19" spans="1:5" x14ac:dyDescent="0.25">
      <c r="A19" s="52"/>
      <c r="B19" s="146" t="s">
        <v>47</v>
      </c>
      <c r="C19" s="145">
        <f>C8</f>
        <v>3827052.6</v>
      </c>
      <c r="D19" s="145">
        <f>SUM(D9:D18)</f>
        <v>3341188.7899999996</v>
      </c>
      <c r="E19" s="45">
        <f>C19-D19</f>
        <v>485863.81000000052</v>
      </c>
    </row>
    <row r="20" spans="1:5" x14ac:dyDescent="0.25">
      <c r="A20" s="52"/>
      <c r="B20" s="55" t="s">
        <v>285</v>
      </c>
      <c r="C20" s="17"/>
      <c r="D20" s="17"/>
      <c r="E20" s="17"/>
    </row>
    <row r="21" spans="1:5" ht="23.25" customHeight="1" x14ac:dyDescent="0.25">
      <c r="A21" s="51">
        <v>118240</v>
      </c>
      <c r="B21" s="143" t="s">
        <v>286</v>
      </c>
      <c r="C21" s="43">
        <v>250000</v>
      </c>
      <c r="D21" s="44">
        <v>226160</v>
      </c>
      <c r="E21" s="45">
        <f>C21-D21</f>
        <v>23840</v>
      </c>
    </row>
    <row r="22" spans="1:5" x14ac:dyDescent="0.25">
      <c r="B22" s="144" t="s">
        <v>50</v>
      </c>
      <c r="C22" s="43">
        <f>C21</f>
        <v>250000</v>
      </c>
      <c r="D22" s="43">
        <f>D21</f>
        <v>226160</v>
      </c>
      <c r="E22" s="43">
        <f>E21</f>
        <v>23840</v>
      </c>
    </row>
    <row r="23" spans="1:5" x14ac:dyDescent="0.25">
      <c r="A23" s="52"/>
      <c r="B23" s="5" t="s">
        <v>94</v>
      </c>
      <c r="C23" s="8">
        <f>C19+C22</f>
        <v>4077052.6</v>
      </c>
      <c r="D23" s="8">
        <f>D19+D22</f>
        <v>3567348.7899999996</v>
      </c>
      <c r="E23" s="8">
        <f>E19+E22</f>
        <v>509703.81000000052</v>
      </c>
    </row>
    <row r="24" spans="1:5" x14ac:dyDescent="0.25">
      <c r="A24" s="88"/>
      <c r="B24" s="85" t="s">
        <v>91</v>
      </c>
      <c r="C24" s="74"/>
      <c r="D24" s="80">
        <f>D23/C23*100</f>
        <v>87.498228254401226</v>
      </c>
      <c r="E24" s="81" t="s">
        <v>90</v>
      </c>
    </row>
    <row r="26" spans="1:5" ht="45.75" customHeight="1" x14ac:dyDescent="0.25">
      <c r="A26" s="292" t="s">
        <v>447</v>
      </c>
      <c r="B26" s="292"/>
      <c r="C26" s="292"/>
      <c r="D26" s="292"/>
      <c r="E26" s="292"/>
    </row>
    <row r="28" spans="1:5" x14ac:dyDescent="0.25">
      <c r="A28" s="290" t="s">
        <v>550</v>
      </c>
      <c r="B28" s="290"/>
      <c r="C28" s="290"/>
      <c r="D28" s="290" t="s">
        <v>551</v>
      </c>
      <c r="E28" s="131" t="s">
        <v>552</v>
      </c>
    </row>
  </sheetData>
  <mergeCells count="6">
    <mergeCell ref="A26:E26"/>
    <mergeCell ref="A5:E5"/>
    <mergeCell ref="A4:E4"/>
    <mergeCell ref="A6:E6"/>
    <mergeCell ref="C2:E2"/>
    <mergeCell ref="C3:E3"/>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9"/>
  <sheetViews>
    <sheetView workbookViewId="0">
      <selection activeCell="D2" sqref="D2:F3"/>
    </sheetView>
  </sheetViews>
  <sheetFormatPr defaultRowHeight="15" x14ac:dyDescent="0.25"/>
  <cols>
    <col min="1" max="1" width="7.28515625" customWidth="1"/>
    <col min="2" max="2" width="27.28515625" customWidth="1"/>
    <col min="3" max="3" width="14" customWidth="1"/>
    <col min="4" max="4" width="14.140625" customWidth="1"/>
    <col min="5" max="5" width="12.42578125" customWidth="1"/>
    <col min="6" max="6" width="12.28515625" customWidth="1"/>
  </cols>
  <sheetData>
    <row r="1" spans="1:7" x14ac:dyDescent="0.25">
      <c r="E1" t="s">
        <v>72</v>
      </c>
      <c r="F1">
        <v>21</v>
      </c>
    </row>
    <row r="2" spans="1:7" x14ac:dyDescent="0.25">
      <c r="D2" s="307" t="s">
        <v>553</v>
      </c>
      <c r="E2" s="307"/>
      <c r="F2" s="307"/>
    </row>
    <row r="3" spans="1:7" x14ac:dyDescent="0.25">
      <c r="D3" s="307" t="s">
        <v>555</v>
      </c>
      <c r="E3" s="307"/>
      <c r="F3" s="307"/>
    </row>
    <row r="4" spans="1:7" ht="15.75" x14ac:dyDescent="0.25">
      <c r="A4" s="320" t="s">
        <v>402</v>
      </c>
      <c r="B4" s="320"/>
      <c r="C4" s="320"/>
      <c r="D4" s="320"/>
      <c r="E4" s="320"/>
      <c r="F4" s="320"/>
    </row>
    <row r="5" spans="1:7" ht="15.75" x14ac:dyDescent="0.25">
      <c r="A5" s="320" t="s">
        <v>548</v>
      </c>
      <c r="B5" s="320"/>
      <c r="C5" s="320"/>
      <c r="D5" s="320"/>
      <c r="E5" s="320"/>
      <c r="F5" s="320"/>
    </row>
    <row r="6" spans="1:7" ht="302.25" customHeight="1" x14ac:dyDescent="0.25">
      <c r="A6" s="306" t="s">
        <v>419</v>
      </c>
      <c r="B6" s="306"/>
      <c r="C6" s="306"/>
      <c r="D6" s="306"/>
      <c r="E6" s="306"/>
      <c r="F6" s="306"/>
    </row>
    <row r="7" spans="1:7" ht="21" customHeight="1" x14ac:dyDescent="0.25">
      <c r="A7" s="332" t="s">
        <v>420</v>
      </c>
      <c r="B7" s="332"/>
      <c r="C7" s="332"/>
      <c r="D7" s="332"/>
      <c r="E7" s="332"/>
      <c r="F7" s="18"/>
      <c r="G7" s="18"/>
    </row>
    <row r="8" spans="1:7" ht="40.5" customHeight="1" x14ac:dyDescent="0.25">
      <c r="A8" s="47"/>
      <c r="B8" s="16" t="s">
        <v>27</v>
      </c>
      <c r="C8" s="2" t="s">
        <v>23</v>
      </c>
      <c r="D8" s="2" t="s">
        <v>22</v>
      </c>
      <c r="E8" s="11" t="s">
        <v>31</v>
      </c>
      <c r="F8" s="2" t="s">
        <v>15</v>
      </c>
    </row>
    <row r="9" spans="1:7" ht="40.5" customHeight="1" x14ac:dyDescent="0.25">
      <c r="A9" s="93">
        <v>118230</v>
      </c>
      <c r="B9" s="3" t="s">
        <v>29</v>
      </c>
      <c r="C9" s="9">
        <v>206240</v>
      </c>
      <c r="D9" s="7">
        <v>79000</v>
      </c>
      <c r="E9" s="7">
        <v>72200</v>
      </c>
      <c r="F9" s="22">
        <f>D9-E9</f>
        <v>6800</v>
      </c>
    </row>
    <row r="10" spans="1:7" ht="24.75" customHeight="1" x14ac:dyDescent="0.25">
      <c r="A10" s="47"/>
      <c r="B10" s="3" t="s">
        <v>28</v>
      </c>
      <c r="C10" s="9">
        <v>30000</v>
      </c>
      <c r="D10" s="7"/>
      <c r="E10" s="17"/>
      <c r="F10" s="22">
        <f>D10-E10</f>
        <v>0</v>
      </c>
    </row>
    <row r="11" spans="1:7" ht="15.75" x14ac:dyDescent="0.25">
      <c r="A11" s="47"/>
      <c r="B11" s="17" t="s">
        <v>30</v>
      </c>
      <c r="C11" s="9">
        <v>20000</v>
      </c>
      <c r="D11" s="8"/>
      <c r="E11" s="17"/>
      <c r="F11" s="22">
        <f>D11-E11</f>
        <v>0</v>
      </c>
    </row>
    <row r="12" spans="1:7" ht="15.75" x14ac:dyDescent="0.25">
      <c r="A12" s="47"/>
      <c r="B12" s="5" t="s">
        <v>5</v>
      </c>
      <c r="C12" s="15">
        <f>SUM(C9:C11)</f>
        <v>256240</v>
      </c>
      <c r="D12" s="15">
        <f>SUM(D9:D11)</f>
        <v>79000</v>
      </c>
      <c r="E12" s="15">
        <f>SUM(E9:E11)</f>
        <v>72200</v>
      </c>
      <c r="F12" s="15">
        <f>SUM(F9:F11)</f>
        <v>6800</v>
      </c>
    </row>
    <row r="14" spans="1:7" ht="15.75" x14ac:dyDescent="0.25">
      <c r="A14" s="18" t="s">
        <v>34</v>
      </c>
      <c r="B14" s="18"/>
      <c r="C14" s="18"/>
      <c r="D14" s="18"/>
      <c r="E14" s="18"/>
      <c r="F14" s="18"/>
    </row>
    <row r="15" spans="1:7" ht="15.75" x14ac:dyDescent="0.25">
      <c r="B15" s="19" t="s">
        <v>32</v>
      </c>
      <c r="C15" s="18"/>
      <c r="D15" s="18"/>
      <c r="E15" s="18"/>
      <c r="F15" s="18"/>
    </row>
    <row r="16" spans="1:7" ht="15.75" x14ac:dyDescent="0.25">
      <c r="B16" s="18" t="s">
        <v>33</v>
      </c>
      <c r="C16" s="18"/>
      <c r="D16" s="18"/>
      <c r="E16" s="18"/>
      <c r="F16" s="18"/>
    </row>
    <row r="17" spans="1:6" ht="15.75" x14ac:dyDescent="0.25">
      <c r="B17" s="18" t="s">
        <v>35</v>
      </c>
      <c r="C17" s="18"/>
      <c r="D17" s="18"/>
      <c r="E17" s="18"/>
      <c r="F17" s="18"/>
    </row>
    <row r="18" spans="1:6" ht="15.75" x14ac:dyDescent="0.25">
      <c r="B18" s="18"/>
      <c r="C18" s="18"/>
      <c r="D18" s="18"/>
      <c r="E18" s="18"/>
      <c r="F18" s="18"/>
    </row>
    <row r="19" spans="1:6" ht="15.75" x14ac:dyDescent="0.25">
      <c r="A19" s="290" t="s">
        <v>550</v>
      </c>
      <c r="B19" s="290"/>
      <c r="C19" s="290"/>
      <c r="D19" s="290" t="s">
        <v>551</v>
      </c>
      <c r="E19" s="131" t="s">
        <v>552</v>
      </c>
    </row>
  </sheetData>
  <mergeCells count="6">
    <mergeCell ref="A4:F4"/>
    <mergeCell ref="A5:F5"/>
    <mergeCell ref="A6:F6"/>
    <mergeCell ref="A7:E7"/>
    <mergeCell ref="D2:F2"/>
    <mergeCell ref="D3:F3"/>
  </mergeCells>
  <pageMargins left="0.7" right="0.7" top="0.75" bottom="0.75" header="0.3" footer="0.3"/>
  <pageSetup paperSize="9" orientation="portrait"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47"/>
  <sheetViews>
    <sheetView workbookViewId="0">
      <selection activeCell="C2" sqref="C2:E3"/>
    </sheetView>
  </sheetViews>
  <sheetFormatPr defaultRowHeight="15.75" x14ac:dyDescent="0.25"/>
  <cols>
    <col min="1" max="1" width="7.140625" style="50" customWidth="1"/>
    <col min="2" max="2" width="39.7109375" style="1" customWidth="1"/>
    <col min="3" max="3" width="16.42578125" style="4" customWidth="1"/>
    <col min="4" max="4" width="15" style="4" customWidth="1"/>
    <col min="5" max="5" width="15.140625" style="4" customWidth="1"/>
  </cols>
  <sheetData>
    <row r="1" spans="1:8" ht="17.25" x14ac:dyDescent="0.25">
      <c r="B1" s="46"/>
      <c r="D1" s="212" t="s">
        <v>72</v>
      </c>
      <c r="E1" s="4">
        <v>22</v>
      </c>
    </row>
    <row r="2" spans="1:8" ht="17.25" x14ac:dyDescent="0.25">
      <c r="B2" s="46"/>
      <c r="C2" s="307" t="s">
        <v>553</v>
      </c>
      <c r="D2" s="307"/>
      <c r="E2" s="307"/>
    </row>
    <row r="3" spans="1:8" ht="17.25" x14ac:dyDescent="0.25">
      <c r="B3" s="46"/>
      <c r="C3" s="307" t="s">
        <v>555</v>
      </c>
      <c r="D3" s="307"/>
      <c r="E3" s="307"/>
    </row>
    <row r="4" spans="1:8" x14ac:dyDescent="0.25">
      <c r="A4" s="320" t="s">
        <v>401</v>
      </c>
      <c r="B4" s="320"/>
      <c r="C4" s="320"/>
      <c r="D4" s="320"/>
      <c r="E4" s="320"/>
    </row>
    <row r="5" spans="1:8" x14ac:dyDescent="0.25">
      <c r="A5" s="320" t="s">
        <v>64</v>
      </c>
      <c r="B5" s="320"/>
      <c r="C5" s="320"/>
      <c r="D5" s="320"/>
      <c r="E5" s="320"/>
    </row>
    <row r="6" spans="1:8" ht="20.25" customHeight="1" x14ac:dyDescent="0.25">
      <c r="A6" s="294" t="s">
        <v>65</v>
      </c>
      <c r="B6" s="294"/>
      <c r="C6" s="294"/>
      <c r="D6" s="294"/>
      <c r="E6" s="294"/>
    </row>
    <row r="7" spans="1:8" ht="306.75" customHeight="1" x14ac:dyDescent="0.25">
      <c r="A7" s="306" t="s">
        <v>421</v>
      </c>
      <c r="B7" s="306"/>
      <c r="C7" s="306"/>
      <c r="D7" s="306"/>
      <c r="E7" s="306"/>
    </row>
    <row r="8" spans="1:8" ht="16.5" x14ac:dyDescent="0.25">
      <c r="A8" s="211" t="s">
        <v>422</v>
      </c>
      <c r="B8" s="211"/>
      <c r="C8" s="211"/>
      <c r="D8" s="211"/>
      <c r="E8" s="211"/>
      <c r="H8" s="202"/>
    </row>
    <row r="9" spans="1:8" ht="30" x14ac:dyDescent="0.25">
      <c r="A9" s="163" t="s">
        <v>67</v>
      </c>
      <c r="B9" s="11" t="s">
        <v>39</v>
      </c>
      <c r="C9" s="11" t="s">
        <v>1</v>
      </c>
      <c r="D9" s="11" t="s">
        <v>37</v>
      </c>
      <c r="E9" s="11" t="s">
        <v>15</v>
      </c>
      <c r="H9" s="202"/>
    </row>
    <row r="10" spans="1:8" ht="31.5" x14ac:dyDescent="0.25">
      <c r="A10" s="51">
        <v>111021</v>
      </c>
      <c r="B10" s="134" t="s">
        <v>224</v>
      </c>
      <c r="C10" s="135">
        <v>50000</v>
      </c>
      <c r="D10" s="11"/>
      <c r="E10" s="135">
        <f>C10-D10</f>
        <v>50000</v>
      </c>
    </row>
    <row r="11" spans="1:8" ht="47.25" x14ac:dyDescent="0.25">
      <c r="A11" s="51"/>
      <c r="B11" s="134" t="s">
        <v>225</v>
      </c>
      <c r="C11" s="135">
        <v>49000</v>
      </c>
      <c r="D11" s="11"/>
      <c r="E11" s="135">
        <f t="shared" ref="E11:E39" si="0">C11-D11</f>
        <v>49000</v>
      </c>
    </row>
    <row r="12" spans="1:8" x14ac:dyDescent="0.25">
      <c r="A12" s="51"/>
      <c r="B12" s="25" t="s">
        <v>93</v>
      </c>
      <c r="C12" s="167">
        <f>C10+C11</f>
        <v>99000</v>
      </c>
      <c r="D12" s="167">
        <f>D10+D11</f>
        <v>0</v>
      </c>
      <c r="E12" s="167">
        <f t="shared" si="0"/>
        <v>99000</v>
      </c>
    </row>
    <row r="13" spans="1:8" ht="78.75" x14ac:dyDescent="0.25">
      <c r="A13" s="51">
        <v>116030</v>
      </c>
      <c r="B13" s="134" t="s">
        <v>326</v>
      </c>
      <c r="C13" s="135">
        <v>15000</v>
      </c>
      <c r="D13" s="168"/>
      <c r="E13" s="135">
        <f>C13-D13</f>
        <v>15000</v>
      </c>
    </row>
    <row r="14" spans="1:8" ht="78.75" x14ac:dyDescent="0.25">
      <c r="A14" s="51"/>
      <c r="B14" s="134" t="s">
        <v>327</v>
      </c>
      <c r="C14" s="135">
        <v>30000</v>
      </c>
      <c r="D14" s="168"/>
      <c r="E14" s="135">
        <f t="shared" ref="E14:E18" si="1">C14-D14</f>
        <v>30000</v>
      </c>
    </row>
    <row r="15" spans="1:8" ht="47.25" x14ac:dyDescent="0.25">
      <c r="A15" s="51"/>
      <c r="B15" s="134" t="s">
        <v>328</v>
      </c>
      <c r="C15" s="135">
        <v>20000</v>
      </c>
      <c r="D15" s="168"/>
      <c r="E15" s="135">
        <f t="shared" si="1"/>
        <v>20000</v>
      </c>
    </row>
    <row r="16" spans="1:8" ht="47.25" x14ac:dyDescent="0.25">
      <c r="A16" s="51"/>
      <c r="B16" s="134" t="s">
        <v>329</v>
      </c>
      <c r="C16" s="135">
        <v>20000</v>
      </c>
      <c r="D16" s="168"/>
      <c r="E16" s="135">
        <f t="shared" si="1"/>
        <v>20000</v>
      </c>
    </row>
    <row r="17" spans="1:5" ht="78.75" x14ac:dyDescent="0.25">
      <c r="A17" s="51"/>
      <c r="B17" s="134" t="s">
        <v>330</v>
      </c>
      <c r="C17" s="135">
        <v>20000</v>
      </c>
      <c r="D17" s="168"/>
      <c r="E17" s="135">
        <f t="shared" si="1"/>
        <v>20000</v>
      </c>
    </row>
    <row r="18" spans="1:5" ht="63" x14ac:dyDescent="0.25">
      <c r="A18" s="51"/>
      <c r="B18" s="134" t="s">
        <v>325</v>
      </c>
      <c r="C18" s="135">
        <v>49900</v>
      </c>
      <c r="D18" s="11"/>
      <c r="E18" s="135">
        <f t="shared" si="1"/>
        <v>49900</v>
      </c>
    </row>
    <row r="19" spans="1:5" x14ac:dyDescent="0.25">
      <c r="B19" s="169" t="s">
        <v>93</v>
      </c>
      <c r="C19" s="170">
        <f>SUM(C13:C18)</f>
        <v>154900</v>
      </c>
      <c r="D19" s="170">
        <f t="shared" ref="D19:E19" si="2">SUM(D13:D18)</f>
        <v>0</v>
      </c>
      <c r="E19" s="170">
        <f t="shared" si="2"/>
        <v>154900</v>
      </c>
    </row>
    <row r="20" spans="1:5" ht="110.25" x14ac:dyDescent="0.25">
      <c r="A20" s="51">
        <v>117310</v>
      </c>
      <c r="B20" s="3" t="s">
        <v>62</v>
      </c>
      <c r="C20" s="173">
        <v>110489</v>
      </c>
      <c r="D20" s="172">
        <v>110488.35</v>
      </c>
      <c r="E20" s="174">
        <f t="shared" ref="E20" si="3">C20-D20</f>
        <v>0.64999999999417923</v>
      </c>
    </row>
    <row r="21" spans="1:5" x14ac:dyDescent="0.25">
      <c r="A21" s="52"/>
      <c r="B21" s="5" t="s">
        <v>93</v>
      </c>
      <c r="C21" s="175">
        <f>C20</f>
        <v>110489</v>
      </c>
      <c r="D21" s="175">
        <f>D20</f>
        <v>110488.35</v>
      </c>
      <c r="E21" s="175">
        <f>E20</f>
        <v>0.64999999999417923</v>
      </c>
    </row>
    <row r="22" spans="1:5" ht="126" x14ac:dyDescent="0.25">
      <c r="A22" s="51">
        <v>117325</v>
      </c>
      <c r="B22" s="3" t="s">
        <v>63</v>
      </c>
      <c r="C22" s="173">
        <v>1451272</v>
      </c>
      <c r="D22" s="172">
        <v>1451272</v>
      </c>
      <c r="E22" s="174">
        <v>0</v>
      </c>
    </row>
    <row r="23" spans="1:5" x14ac:dyDescent="0.25">
      <c r="A23" s="52"/>
      <c r="B23" s="5" t="s">
        <v>93</v>
      </c>
      <c r="C23" s="175">
        <f>C22</f>
        <v>1451272</v>
      </c>
      <c r="D23" s="175">
        <f>D22</f>
        <v>1451272</v>
      </c>
      <c r="E23" s="174">
        <f>C23-D23</f>
        <v>0</v>
      </c>
    </row>
    <row r="24" spans="1:5" ht="63" x14ac:dyDescent="0.25">
      <c r="A24" s="51">
        <v>117330</v>
      </c>
      <c r="B24" s="3" t="s">
        <v>331</v>
      </c>
      <c r="C24" s="173">
        <v>312084</v>
      </c>
      <c r="D24" s="175"/>
      <c r="E24" s="175">
        <f>C24-D24</f>
        <v>312084</v>
      </c>
    </row>
    <row r="25" spans="1:5" ht="63" x14ac:dyDescent="0.25">
      <c r="A25" s="51"/>
      <c r="B25" s="3" t="s">
        <v>332</v>
      </c>
      <c r="C25" s="173">
        <v>280283</v>
      </c>
      <c r="D25" s="173"/>
      <c r="E25" s="175">
        <f t="shared" ref="E25:E28" si="4">C25-D25</f>
        <v>280283</v>
      </c>
    </row>
    <row r="26" spans="1:5" ht="78.75" x14ac:dyDescent="0.25">
      <c r="A26" s="51"/>
      <c r="B26" s="3" t="s">
        <v>333</v>
      </c>
      <c r="C26" s="173">
        <v>387665</v>
      </c>
      <c r="D26" s="173"/>
      <c r="E26" s="175">
        <f t="shared" si="4"/>
        <v>387665</v>
      </c>
    </row>
    <row r="27" spans="1:5" ht="63" x14ac:dyDescent="0.25">
      <c r="A27" s="51"/>
      <c r="B27" s="3" t="s">
        <v>334</v>
      </c>
      <c r="C27" s="173">
        <v>20000</v>
      </c>
      <c r="D27" s="173"/>
      <c r="E27" s="175">
        <f t="shared" si="4"/>
        <v>20000</v>
      </c>
    </row>
    <row r="28" spans="1:5" x14ac:dyDescent="0.25">
      <c r="A28" s="52"/>
      <c r="B28" s="5" t="s">
        <v>93</v>
      </c>
      <c r="C28" s="175">
        <f>SUM(C24:C27)</f>
        <v>1000032</v>
      </c>
      <c r="D28" s="175">
        <f>SUM(D24:D27)</f>
        <v>0</v>
      </c>
      <c r="E28" s="175">
        <f t="shared" si="4"/>
        <v>1000032</v>
      </c>
    </row>
    <row r="29" spans="1:5" ht="76.5" customHeight="1" x14ac:dyDescent="0.25">
      <c r="A29" s="51">
        <v>117461</v>
      </c>
      <c r="B29" s="3" t="s">
        <v>53</v>
      </c>
      <c r="C29" s="171">
        <v>20000</v>
      </c>
      <c r="D29" s="172">
        <v>20000</v>
      </c>
      <c r="E29" s="135">
        <f t="shared" si="0"/>
        <v>0</v>
      </c>
    </row>
    <row r="30" spans="1:5" ht="82.5" customHeight="1" x14ac:dyDescent="0.25">
      <c r="A30" s="52"/>
      <c r="B30" s="3" t="s">
        <v>54</v>
      </c>
      <c r="C30" s="173">
        <v>20000</v>
      </c>
      <c r="D30" s="172">
        <v>20000</v>
      </c>
      <c r="E30" s="135">
        <f t="shared" si="0"/>
        <v>0</v>
      </c>
    </row>
    <row r="31" spans="1:5" ht="96" customHeight="1" x14ac:dyDescent="0.25">
      <c r="A31" s="52"/>
      <c r="B31" s="3" t="s">
        <v>55</v>
      </c>
      <c r="C31" s="173">
        <v>20000</v>
      </c>
      <c r="D31" s="172">
        <v>20000</v>
      </c>
      <c r="E31" s="135">
        <f t="shared" si="0"/>
        <v>0</v>
      </c>
    </row>
    <row r="32" spans="1:5" ht="78.75" customHeight="1" x14ac:dyDescent="0.25">
      <c r="A32" s="52"/>
      <c r="B32" s="3" t="s">
        <v>56</v>
      </c>
      <c r="C32" s="173">
        <v>20000</v>
      </c>
      <c r="D32" s="172">
        <v>20000</v>
      </c>
      <c r="E32" s="135">
        <f t="shared" si="0"/>
        <v>0</v>
      </c>
    </row>
    <row r="33" spans="1:7" ht="78" customHeight="1" x14ac:dyDescent="0.25">
      <c r="A33" s="52"/>
      <c r="B33" s="3" t="s">
        <v>57</v>
      </c>
      <c r="C33" s="173">
        <v>20000</v>
      </c>
      <c r="D33" s="172">
        <v>20000</v>
      </c>
      <c r="E33" s="135">
        <f t="shared" si="0"/>
        <v>0</v>
      </c>
    </row>
    <row r="34" spans="1:7" ht="79.5" customHeight="1" x14ac:dyDescent="0.25">
      <c r="A34" s="52"/>
      <c r="B34" s="3" t="s">
        <v>58</v>
      </c>
      <c r="C34" s="173">
        <v>20000</v>
      </c>
      <c r="D34" s="172">
        <v>20000</v>
      </c>
      <c r="E34" s="135">
        <f t="shared" si="0"/>
        <v>0</v>
      </c>
    </row>
    <row r="35" spans="1:7" ht="81" customHeight="1" x14ac:dyDescent="0.25">
      <c r="A35" s="52"/>
      <c r="B35" s="3" t="s">
        <v>59</v>
      </c>
      <c r="C35" s="173">
        <v>20000</v>
      </c>
      <c r="D35" s="172">
        <v>20000</v>
      </c>
      <c r="E35" s="135">
        <f t="shared" si="0"/>
        <v>0</v>
      </c>
    </row>
    <row r="36" spans="1:7" ht="80.25" customHeight="1" x14ac:dyDescent="0.25">
      <c r="A36" s="52"/>
      <c r="B36" s="3" t="s">
        <v>60</v>
      </c>
      <c r="C36" s="173">
        <v>20000</v>
      </c>
      <c r="D36" s="172">
        <v>20000</v>
      </c>
      <c r="E36" s="135">
        <f t="shared" si="0"/>
        <v>0</v>
      </c>
    </row>
    <row r="37" spans="1:7" ht="81" customHeight="1" x14ac:dyDescent="0.25">
      <c r="A37" s="52"/>
      <c r="B37" s="3" t="s">
        <v>95</v>
      </c>
      <c r="C37" s="173">
        <v>20000</v>
      </c>
      <c r="D37" s="172">
        <v>20000</v>
      </c>
      <c r="E37" s="135">
        <f t="shared" si="0"/>
        <v>0</v>
      </c>
    </row>
    <row r="38" spans="1:7" ht="63.75" customHeight="1" x14ac:dyDescent="0.25">
      <c r="A38" s="52"/>
      <c r="B38" s="3" t="s">
        <v>96</v>
      </c>
      <c r="C38" s="173">
        <v>20000</v>
      </c>
      <c r="D38" s="172"/>
      <c r="E38" s="135">
        <f t="shared" si="0"/>
        <v>20000</v>
      </c>
    </row>
    <row r="39" spans="1:7" ht="67.5" customHeight="1" x14ac:dyDescent="0.25">
      <c r="A39" s="52"/>
      <c r="B39" s="3" t="s">
        <v>61</v>
      </c>
      <c r="C39" s="173">
        <v>50000</v>
      </c>
      <c r="D39" s="172"/>
      <c r="E39" s="135">
        <f t="shared" si="0"/>
        <v>50000</v>
      </c>
    </row>
    <row r="40" spans="1:7" ht="15" customHeight="1" x14ac:dyDescent="0.25">
      <c r="A40" s="52"/>
      <c r="B40" s="5" t="s">
        <v>93</v>
      </c>
      <c r="C40" s="175">
        <f>SUM(C29:C39)</f>
        <v>250000</v>
      </c>
      <c r="D40" s="175">
        <f>SUM(D29:D39)</f>
        <v>180000</v>
      </c>
      <c r="E40" s="175">
        <f>SUM(E29:E39)</f>
        <v>70000</v>
      </c>
    </row>
    <row r="41" spans="1:7" x14ac:dyDescent="0.25">
      <c r="A41" s="52"/>
      <c r="B41" s="5" t="s">
        <v>399</v>
      </c>
      <c r="C41" s="176">
        <f>C12+C19+C21+C23+C28+C40</f>
        <v>3065693</v>
      </c>
      <c r="D41" s="176">
        <f t="shared" ref="D41:E41" si="5">D12+D19+D21+D23+D28+D40</f>
        <v>1741760.35</v>
      </c>
      <c r="E41" s="176">
        <f t="shared" si="5"/>
        <v>1323932.6499999999</v>
      </c>
    </row>
    <row r="42" spans="1:7" x14ac:dyDescent="0.25">
      <c r="A42" s="88"/>
      <c r="B42" s="85" t="s">
        <v>91</v>
      </c>
      <c r="C42" s="177"/>
      <c r="D42" s="178">
        <f>D41/C41*100</f>
        <v>56.814571778713663</v>
      </c>
      <c r="E42" s="179" t="s">
        <v>90</v>
      </c>
    </row>
    <row r="44" spans="1:7" ht="82.5" customHeight="1" x14ac:dyDescent="0.25">
      <c r="A44" s="292" t="s">
        <v>423</v>
      </c>
      <c r="B44" s="292"/>
      <c r="C44" s="292"/>
      <c r="D44" s="292"/>
      <c r="E44" s="292"/>
      <c r="F44" s="184"/>
      <c r="G44" s="184"/>
    </row>
    <row r="47" spans="1:7" x14ac:dyDescent="0.25">
      <c r="A47" s="290" t="s">
        <v>550</v>
      </c>
      <c r="B47" s="290"/>
      <c r="C47" s="290"/>
      <c r="D47" s="290" t="s">
        <v>551</v>
      </c>
      <c r="E47" s="131" t="s">
        <v>552</v>
      </c>
    </row>
  </sheetData>
  <mergeCells count="7">
    <mergeCell ref="C2:E2"/>
    <mergeCell ref="C3:E3"/>
    <mergeCell ref="A7:E7"/>
    <mergeCell ref="A44:E44"/>
    <mergeCell ref="A4:E4"/>
    <mergeCell ref="A5:E5"/>
    <mergeCell ref="A6:E6"/>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19"/>
  <sheetViews>
    <sheetView workbookViewId="0">
      <selection sqref="A1:E19"/>
    </sheetView>
  </sheetViews>
  <sheetFormatPr defaultRowHeight="15.75" x14ac:dyDescent="0.25"/>
  <cols>
    <col min="1" max="1" width="9.140625" style="1" customWidth="1"/>
    <col min="2" max="2" width="34.5703125" style="1" customWidth="1"/>
    <col min="3" max="3" width="15.140625" style="1" customWidth="1"/>
    <col min="4" max="4" width="17" style="1" customWidth="1"/>
    <col min="5" max="5" width="13.42578125" style="1" customWidth="1"/>
    <col min="9" max="9" width="56.140625" customWidth="1"/>
    <col min="11" max="11" width="14.28515625" customWidth="1"/>
  </cols>
  <sheetData>
    <row r="1" spans="1:11" x14ac:dyDescent="0.25">
      <c r="D1" s="1" t="s">
        <v>72</v>
      </c>
      <c r="E1" s="1">
        <v>23</v>
      </c>
    </row>
    <row r="2" spans="1:11" x14ac:dyDescent="0.25">
      <c r="C2" s="307" t="s">
        <v>553</v>
      </c>
      <c r="D2" s="307"/>
      <c r="E2" s="307"/>
    </row>
    <row r="3" spans="1:11" x14ac:dyDescent="0.25">
      <c r="C3" s="307" t="s">
        <v>555</v>
      </c>
      <c r="D3" s="307"/>
      <c r="E3" s="307"/>
    </row>
    <row r="4" spans="1:11" x14ac:dyDescent="0.25">
      <c r="A4" s="315" t="s">
        <v>401</v>
      </c>
      <c r="B4" s="315"/>
      <c r="C4" s="315"/>
      <c r="D4" s="315"/>
      <c r="E4" s="315"/>
    </row>
    <row r="5" spans="1:11" ht="55.5" customHeight="1" x14ac:dyDescent="0.25">
      <c r="A5" s="315" t="s">
        <v>79</v>
      </c>
      <c r="B5" s="315"/>
      <c r="C5" s="315"/>
      <c r="D5" s="315"/>
      <c r="E5" s="315"/>
    </row>
    <row r="6" spans="1:11" ht="333" customHeight="1" x14ac:dyDescent="0.25">
      <c r="A6" s="306" t="s">
        <v>425</v>
      </c>
      <c r="B6" s="306"/>
      <c r="C6" s="306"/>
      <c r="D6" s="306"/>
      <c r="E6" s="306"/>
      <c r="G6" s="202"/>
    </row>
    <row r="7" spans="1:11" x14ac:dyDescent="0.25">
      <c r="A7" s="333" t="s">
        <v>82</v>
      </c>
      <c r="B7" s="333"/>
      <c r="C7" s="333"/>
      <c r="D7" s="204">
        <f>D14</f>
        <v>1066166.53</v>
      </c>
      <c r="E7" s="18" t="s">
        <v>87</v>
      </c>
      <c r="F7" s="18"/>
      <c r="G7" s="18"/>
    </row>
    <row r="8" spans="1:11" ht="16.5" x14ac:dyDescent="0.25">
      <c r="G8" s="202"/>
    </row>
    <row r="9" spans="1:11" ht="31.5" x14ac:dyDescent="0.25">
      <c r="A9" s="11" t="s">
        <v>67</v>
      </c>
      <c r="B9" s="11" t="s">
        <v>39</v>
      </c>
      <c r="C9" s="11" t="s">
        <v>1</v>
      </c>
      <c r="D9" s="11" t="s">
        <v>37</v>
      </c>
      <c r="E9" s="11" t="s">
        <v>15</v>
      </c>
      <c r="G9" s="202"/>
    </row>
    <row r="10" spans="1:11" ht="32.25" customHeight="1" x14ac:dyDescent="0.25">
      <c r="A10" s="42" t="s">
        <v>81</v>
      </c>
      <c r="B10" s="107" t="s">
        <v>80</v>
      </c>
      <c r="C10" s="43">
        <v>544100</v>
      </c>
      <c r="D10" s="44">
        <v>192000</v>
      </c>
      <c r="E10" s="45">
        <f>C10-D10</f>
        <v>352100</v>
      </c>
      <c r="G10" s="202"/>
    </row>
    <row r="11" spans="1:11" ht="147.75" customHeight="1" x14ac:dyDescent="0.25">
      <c r="A11" s="42"/>
      <c r="B11" s="21" t="s">
        <v>426</v>
      </c>
      <c r="C11" s="43">
        <v>875010</v>
      </c>
      <c r="D11" s="44">
        <v>813006.53</v>
      </c>
      <c r="E11" s="45"/>
      <c r="G11" s="202"/>
    </row>
    <row r="12" spans="1:11" ht="47.25" x14ac:dyDescent="0.25">
      <c r="A12" s="124"/>
      <c r="B12" s="21" t="s">
        <v>197</v>
      </c>
      <c r="C12" s="43"/>
      <c r="D12" s="44">
        <v>39500</v>
      </c>
      <c r="E12" s="45">
        <v>39500</v>
      </c>
      <c r="G12" s="202"/>
      <c r="I12" s="190"/>
      <c r="J12" s="191"/>
      <c r="K12" s="192"/>
    </row>
    <row r="13" spans="1:11" ht="47.25" x14ac:dyDescent="0.25">
      <c r="A13" s="124"/>
      <c r="B13" s="21" t="s">
        <v>97</v>
      </c>
      <c r="C13" s="43"/>
      <c r="D13" s="44">
        <v>21660</v>
      </c>
      <c r="E13" s="45">
        <f>C11-D11-D12-D13</f>
        <v>843.46999999997206</v>
      </c>
      <c r="G13" s="202"/>
    </row>
    <row r="14" spans="1:11" ht="16.5" x14ac:dyDescent="0.25">
      <c r="A14" s="321" t="s">
        <v>47</v>
      </c>
      <c r="B14" s="322"/>
      <c r="C14" s="60">
        <f>SUM(C10:C13)</f>
        <v>1419110</v>
      </c>
      <c r="D14" s="60">
        <f>SUM(D10:D13)</f>
        <v>1066166.53</v>
      </c>
      <c r="E14" s="60">
        <f>SUM(E10:E13)</f>
        <v>392443.47</v>
      </c>
      <c r="G14" s="202"/>
    </row>
    <row r="15" spans="1:11" ht="16.5" x14ac:dyDescent="0.25">
      <c r="A15" s="89"/>
      <c r="B15" s="85" t="s">
        <v>91</v>
      </c>
      <c r="C15" s="68"/>
      <c r="D15" s="90">
        <f>D14/C14*100</f>
        <v>75.129238043562523</v>
      </c>
      <c r="E15" s="69" t="s">
        <v>90</v>
      </c>
      <c r="G15" s="202"/>
    </row>
    <row r="16" spans="1:11" ht="16.5" x14ac:dyDescent="0.25">
      <c r="G16" s="202"/>
    </row>
    <row r="17" spans="1:5" ht="71.25" customHeight="1" x14ac:dyDescent="0.25">
      <c r="A17" s="306" t="s">
        <v>424</v>
      </c>
      <c r="B17" s="306"/>
      <c r="C17" s="306"/>
      <c r="D17" s="306"/>
      <c r="E17" s="306"/>
    </row>
    <row r="19" spans="1:5" x14ac:dyDescent="0.25">
      <c r="A19" s="290" t="s">
        <v>550</v>
      </c>
      <c r="B19" s="290"/>
      <c r="C19" s="290"/>
      <c r="D19" s="290" t="s">
        <v>551</v>
      </c>
      <c r="E19" s="131" t="s">
        <v>552</v>
      </c>
    </row>
  </sheetData>
  <mergeCells count="8">
    <mergeCell ref="C2:E2"/>
    <mergeCell ref="C3:E3"/>
    <mergeCell ref="A17:E17"/>
    <mergeCell ref="A5:E5"/>
    <mergeCell ref="A4:E4"/>
    <mergeCell ref="A14:B14"/>
    <mergeCell ref="A6:E6"/>
    <mergeCell ref="A7:C7"/>
  </mergeCells>
  <pageMargins left="0.7" right="0.7" top="0.75" bottom="0.75" header="0.3" footer="0.3"/>
  <pageSetup paperSize="9" scale="97" fitToHeight="0" orientation="portrait"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48"/>
  <sheetViews>
    <sheetView workbookViewId="0">
      <selection activeCell="C2" sqref="C2:E3"/>
    </sheetView>
  </sheetViews>
  <sheetFormatPr defaultRowHeight="15.75" x14ac:dyDescent="0.25"/>
  <cols>
    <col min="1" max="1" width="7.140625" customWidth="1"/>
    <col min="2" max="2" width="38.5703125" style="18" customWidth="1"/>
    <col min="3" max="3" width="13.85546875" style="18" customWidth="1"/>
    <col min="4" max="4" width="14.140625" style="28" customWidth="1"/>
    <col min="5" max="5" width="12.85546875" style="18" customWidth="1"/>
    <col min="6" max="6" width="10" bestFit="1" customWidth="1"/>
  </cols>
  <sheetData>
    <row r="1" spans="1:5" x14ac:dyDescent="0.25">
      <c r="B1" s="1"/>
      <c r="C1" s="1"/>
      <c r="D1" s="26"/>
      <c r="E1" s="1" t="s">
        <v>534</v>
      </c>
    </row>
    <row r="2" spans="1:5" x14ac:dyDescent="0.25">
      <c r="B2" s="1"/>
      <c r="C2" s="307" t="s">
        <v>553</v>
      </c>
      <c r="D2" s="307"/>
      <c r="E2" s="307"/>
    </row>
    <row r="3" spans="1:5" x14ac:dyDescent="0.25">
      <c r="B3" s="1"/>
      <c r="C3" s="307" t="s">
        <v>555</v>
      </c>
      <c r="D3" s="307"/>
      <c r="E3" s="307"/>
    </row>
    <row r="4" spans="1:5" x14ac:dyDescent="0.25">
      <c r="A4" s="294" t="s">
        <v>402</v>
      </c>
      <c r="B4" s="294"/>
      <c r="C4" s="294"/>
      <c r="D4" s="294"/>
      <c r="E4" s="294"/>
    </row>
    <row r="5" spans="1:5" ht="33" customHeight="1" x14ac:dyDescent="0.25">
      <c r="A5" s="311" t="s">
        <v>535</v>
      </c>
      <c r="B5" s="311"/>
      <c r="C5" s="311"/>
      <c r="D5" s="311"/>
      <c r="E5" s="311"/>
    </row>
    <row r="6" spans="1:5" ht="399.95" customHeight="1" x14ac:dyDescent="0.25">
      <c r="A6" s="306" t="s">
        <v>536</v>
      </c>
      <c r="B6" s="306"/>
      <c r="C6" s="306"/>
      <c r="D6" s="306"/>
      <c r="E6" s="306"/>
    </row>
    <row r="7" spans="1:5" x14ac:dyDescent="0.25">
      <c r="A7" s="300" t="s">
        <v>82</v>
      </c>
      <c r="B7" s="300"/>
      <c r="C7" s="300"/>
      <c r="D7" s="300"/>
      <c r="E7" s="300"/>
    </row>
    <row r="8" spans="1:5" x14ac:dyDescent="0.25">
      <c r="B8" s="61" t="s">
        <v>83</v>
      </c>
      <c r="C8" s="66">
        <f>D38</f>
        <v>6100191.9300000006</v>
      </c>
      <c r="D8" s="61"/>
      <c r="E8" s="61"/>
    </row>
    <row r="9" spans="1:5" ht="18.75" customHeight="1" x14ac:dyDescent="0.25">
      <c r="B9" s="62" t="s">
        <v>84</v>
      </c>
      <c r="C9" s="65">
        <f>D43</f>
        <v>386644.95</v>
      </c>
      <c r="D9" s="58"/>
      <c r="E9" s="58"/>
    </row>
    <row r="10" spans="1:5" x14ac:dyDescent="0.25">
      <c r="B10" s="1"/>
      <c r="C10" s="1"/>
      <c r="D10" s="26"/>
      <c r="E10" s="1"/>
    </row>
    <row r="11" spans="1:5" ht="30.75" customHeight="1" x14ac:dyDescent="0.25">
      <c r="A11" s="63" t="s">
        <v>67</v>
      </c>
      <c r="B11" s="11" t="s">
        <v>85</v>
      </c>
      <c r="C11" s="2" t="s">
        <v>23</v>
      </c>
      <c r="D11" s="27" t="s">
        <v>310</v>
      </c>
      <c r="E11" s="2" t="s">
        <v>15</v>
      </c>
    </row>
    <row r="12" spans="1:5" x14ac:dyDescent="0.25">
      <c r="B12" s="301" t="s">
        <v>48</v>
      </c>
      <c r="C12" s="302"/>
      <c r="D12" s="302"/>
      <c r="E12" s="303"/>
    </row>
    <row r="13" spans="1:5" x14ac:dyDescent="0.25">
      <c r="A13" s="93">
        <v>112111</v>
      </c>
      <c r="B13" s="264" t="s">
        <v>274</v>
      </c>
      <c r="C13" s="29"/>
      <c r="D13" s="29"/>
      <c r="E13" s="29"/>
    </row>
    <row r="14" spans="1:5" x14ac:dyDescent="0.25">
      <c r="B14" s="3" t="s">
        <v>138</v>
      </c>
      <c r="C14" s="7">
        <v>4703250</v>
      </c>
      <c r="D14" s="7">
        <v>4357350.4000000004</v>
      </c>
      <c r="E14" s="7">
        <f>C14-D14</f>
        <v>345899.59999999963</v>
      </c>
    </row>
    <row r="15" spans="1:5" x14ac:dyDescent="0.25">
      <c r="A15" s="47"/>
      <c r="B15" s="3" t="s">
        <v>161</v>
      </c>
      <c r="C15" s="7">
        <v>1034715</v>
      </c>
      <c r="D15" s="7">
        <v>960315</v>
      </c>
      <c r="E15" s="7">
        <f>C15-D15</f>
        <v>74400</v>
      </c>
    </row>
    <row r="16" spans="1:5" x14ac:dyDescent="0.25">
      <c r="A16" s="47"/>
      <c r="B16" s="5" t="s">
        <v>300</v>
      </c>
      <c r="C16" s="106">
        <f>C14+C15</f>
        <v>5737965</v>
      </c>
      <c r="D16" s="106">
        <f>D14+D15</f>
        <v>5317665.4000000004</v>
      </c>
      <c r="E16" s="106">
        <f>E14+E15</f>
        <v>420299.59999999963</v>
      </c>
    </row>
    <row r="17" spans="1:6" x14ac:dyDescent="0.25">
      <c r="A17" s="47"/>
      <c r="B17" s="157" t="s">
        <v>273</v>
      </c>
      <c r="C17" s="106"/>
      <c r="D17" s="106"/>
      <c r="E17" s="106"/>
    </row>
    <row r="18" spans="1:6" ht="17.45" customHeight="1" x14ac:dyDescent="0.25">
      <c r="A18" s="47"/>
      <c r="B18" s="3" t="s">
        <v>203</v>
      </c>
      <c r="C18" s="7">
        <v>10600</v>
      </c>
      <c r="D18" s="7">
        <v>5060.3999999999996</v>
      </c>
      <c r="E18" s="7">
        <f>C18-D18</f>
        <v>5539.6</v>
      </c>
      <c r="F18" s="114"/>
    </row>
    <row r="19" spans="1:6" x14ac:dyDescent="0.25">
      <c r="A19" s="47"/>
      <c r="B19" s="3" t="s">
        <v>204</v>
      </c>
      <c r="C19" s="35">
        <v>404300</v>
      </c>
      <c r="D19" s="7">
        <v>266838</v>
      </c>
      <c r="E19" s="7">
        <f>C19-D19</f>
        <v>137462</v>
      </c>
    </row>
    <row r="20" spans="1:6" x14ac:dyDescent="0.25">
      <c r="A20" s="47"/>
      <c r="B20" s="3" t="s">
        <v>109</v>
      </c>
      <c r="C20" s="7">
        <v>195000</v>
      </c>
      <c r="D20" s="7">
        <v>131590</v>
      </c>
      <c r="E20" s="7">
        <f>C20-D20</f>
        <v>63410</v>
      </c>
    </row>
    <row r="21" spans="1:6" ht="15.6" customHeight="1" x14ac:dyDescent="0.25">
      <c r="A21" s="47"/>
      <c r="B21" s="3" t="s">
        <v>308</v>
      </c>
      <c r="C21" s="7">
        <v>85600</v>
      </c>
      <c r="D21" s="7">
        <v>75924</v>
      </c>
      <c r="E21" s="7">
        <f>C21-D21</f>
        <v>9676</v>
      </c>
    </row>
    <row r="22" spans="1:6" x14ac:dyDescent="0.25">
      <c r="A22" s="47"/>
      <c r="B22" s="5" t="s">
        <v>301</v>
      </c>
      <c r="C22" s="106">
        <f>SUM(C18:C21)</f>
        <v>695500</v>
      </c>
      <c r="D22" s="106">
        <f>SUM(D18:D21)</f>
        <v>479412.4</v>
      </c>
      <c r="E22" s="106">
        <f>SUM(E18:E21)</f>
        <v>216087.6</v>
      </c>
    </row>
    <row r="23" spans="1:6" x14ac:dyDescent="0.25">
      <c r="A23" s="47"/>
      <c r="B23" s="157" t="s">
        <v>531</v>
      </c>
      <c r="C23" s="106"/>
      <c r="D23" s="106"/>
      <c r="E23" s="106"/>
    </row>
    <row r="24" spans="1:6" x14ac:dyDescent="0.25">
      <c r="A24" s="47"/>
      <c r="B24" s="3" t="s">
        <v>211</v>
      </c>
      <c r="C24" s="7">
        <v>279400</v>
      </c>
      <c r="D24" s="7">
        <v>113700</v>
      </c>
      <c r="E24" s="7">
        <f>C24-D24</f>
        <v>165700</v>
      </c>
    </row>
    <row r="25" spans="1:6" x14ac:dyDescent="0.25">
      <c r="A25" s="47"/>
      <c r="B25" s="3" t="s">
        <v>226</v>
      </c>
      <c r="C25" s="35">
        <v>150000</v>
      </c>
      <c r="D25" s="7">
        <v>149821.5</v>
      </c>
      <c r="E25" s="7">
        <f>C25-D25</f>
        <v>178.5</v>
      </c>
      <c r="F25" s="114"/>
    </row>
    <row r="26" spans="1:6" x14ac:dyDescent="0.25">
      <c r="A26" s="47"/>
      <c r="B26" s="3" t="s">
        <v>227</v>
      </c>
      <c r="C26" s="35">
        <v>11360</v>
      </c>
      <c r="D26" s="7"/>
      <c r="E26" s="7">
        <f>C26-D26</f>
        <v>11360</v>
      </c>
    </row>
    <row r="27" spans="1:6" x14ac:dyDescent="0.25">
      <c r="A27" s="47"/>
      <c r="B27" s="30" t="s">
        <v>247</v>
      </c>
      <c r="C27" s="36">
        <v>80000</v>
      </c>
      <c r="D27" s="37"/>
      <c r="E27" s="7">
        <f>C27-D27</f>
        <v>80000</v>
      </c>
    </row>
    <row r="28" spans="1:6" x14ac:dyDescent="0.25">
      <c r="A28" s="47"/>
      <c r="B28" s="30" t="s">
        <v>248</v>
      </c>
      <c r="C28" s="36"/>
      <c r="D28" s="37"/>
      <c r="E28" s="7">
        <f>C28-D28</f>
        <v>0</v>
      </c>
    </row>
    <row r="29" spans="1:6" x14ac:dyDescent="0.25">
      <c r="A29" s="70"/>
      <c r="B29" s="151" t="s">
        <v>302</v>
      </c>
      <c r="C29" s="152">
        <v>649761</v>
      </c>
      <c r="D29" s="152">
        <f>SUM(D24:D28)</f>
        <v>263521.5</v>
      </c>
      <c r="E29" s="152">
        <f>SUM(E24:E28)</f>
        <v>257238.5</v>
      </c>
    </row>
    <row r="30" spans="1:6" ht="17.25" customHeight="1" x14ac:dyDescent="0.25">
      <c r="A30" s="47"/>
      <c r="B30" s="269" t="s">
        <v>276</v>
      </c>
      <c r="C30" s="17"/>
      <c r="D30" s="156"/>
      <c r="E30" s="7"/>
    </row>
    <row r="31" spans="1:6" ht="17.25" customHeight="1" x14ac:dyDescent="0.25">
      <c r="A31" s="47"/>
      <c r="B31" s="30" t="s">
        <v>229</v>
      </c>
      <c r="C31" s="36"/>
      <c r="D31" s="37">
        <v>7012</v>
      </c>
      <c r="E31" s="7"/>
    </row>
    <row r="32" spans="1:6" ht="31.5" x14ac:dyDescent="0.25">
      <c r="A32" s="47"/>
      <c r="B32" s="136" t="s">
        <v>309</v>
      </c>
      <c r="C32" s="38"/>
      <c r="D32" s="37">
        <v>9200</v>
      </c>
      <c r="E32" s="7"/>
    </row>
    <row r="33" spans="1:6" ht="30.95" customHeight="1" x14ac:dyDescent="0.25">
      <c r="A33" s="47"/>
      <c r="B33" s="3" t="s">
        <v>233</v>
      </c>
      <c r="C33" s="35"/>
      <c r="D33" s="7">
        <v>11000</v>
      </c>
      <c r="E33" s="7"/>
    </row>
    <row r="34" spans="1:6" ht="17.45" customHeight="1" x14ac:dyDescent="0.25">
      <c r="A34" s="47"/>
      <c r="B34" s="3" t="s">
        <v>243</v>
      </c>
      <c r="C34" s="35"/>
      <c r="D34" s="22">
        <v>4760</v>
      </c>
      <c r="E34" s="7"/>
    </row>
    <row r="35" spans="1:6" x14ac:dyDescent="0.25">
      <c r="A35" s="47"/>
      <c r="B35" s="3" t="s">
        <v>445</v>
      </c>
      <c r="C35" s="35"/>
      <c r="D35" s="22">
        <v>7620.63</v>
      </c>
      <c r="E35" s="7"/>
    </row>
    <row r="36" spans="1:6" x14ac:dyDescent="0.25">
      <c r="A36" s="47"/>
      <c r="B36" s="5" t="s">
        <v>532</v>
      </c>
      <c r="C36" s="41">
        <v>392060</v>
      </c>
      <c r="D36" s="41">
        <f>SUM(D30:D35)</f>
        <v>39592.629999999997</v>
      </c>
      <c r="E36" s="106">
        <f>C36-D36</f>
        <v>352467.37</v>
      </c>
    </row>
    <row r="37" spans="1:6" x14ac:dyDescent="0.25">
      <c r="A37" s="47"/>
      <c r="B37" s="3" t="s">
        <v>234</v>
      </c>
      <c r="C37" s="35">
        <v>7500</v>
      </c>
      <c r="D37" s="41"/>
      <c r="E37" s="106"/>
      <c r="F37" s="114"/>
    </row>
    <row r="38" spans="1:6" x14ac:dyDescent="0.25">
      <c r="A38" s="47"/>
      <c r="B38" s="148" t="s">
        <v>47</v>
      </c>
      <c r="C38" s="41">
        <f>C16+C22+C29+C36+C37</f>
        <v>7482786</v>
      </c>
      <c r="D38" s="41">
        <f>D16+D22+D29+D36+D37</f>
        <v>6100191.9300000006</v>
      </c>
      <c r="E38" s="41">
        <f>E16+E22+E29+E36</f>
        <v>1246093.0699999996</v>
      </c>
      <c r="F38" s="114"/>
    </row>
    <row r="39" spans="1:6" x14ac:dyDescent="0.25">
      <c r="A39" s="310" t="s">
        <v>49</v>
      </c>
      <c r="B39" s="310"/>
      <c r="C39" s="310"/>
      <c r="D39" s="310"/>
      <c r="E39" s="310"/>
    </row>
    <row r="40" spans="1:6" ht="32.25" customHeight="1" x14ac:dyDescent="0.25">
      <c r="A40" s="92">
        <v>113241</v>
      </c>
      <c r="B40" s="1" t="s">
        <v>210</v>
      </c>
      <c r="C40" s="35"/>
      <c r="D40" s="35"/>
      <c r="E40" s="35"/>
    </row>
    <row r="41" spans="1:6" x14ac:dyDescent="0.25">
      <c r="A41" s="91"/>
      <c r="B41" s="3" t="s">
        <v>533</v>
      </c>
      <c r="C41" s="35">
        <v>450000</v>
      </c>
      <c r="D41" s="35">
        <v>386644.95</v>
      </c>
      <c r="E41" s="35">
        <f>C41-D41</f>
        <v>63355.049999999988</v>
      </c>
    </row>
    <row r="42" spans="1:6" x14ac:dyDescent="0.25">
      <c r="A42" s="91"/>
      <c r="B42" s="94" t="s">
        <v>93</v>
      </c>
      <c r="C42" s="97">
        <f>SUM(C40:C41)</f>
        <v>450000</v>
      </c>
      <c r="D42" s="97">
        <f>SUM(D40:D41)</f>
        <v>386644.95</v>
      </c>
      <c r="E42" s="97">
        <f>SUM(E40:E41)</f>
        <v>63355.049999999988</v>
      </c>
    </row>
    <row r="43" spans="1:6" x14ac:dyDescent="0.25">
      <c r="A43" s="47"/>
      <c r="B43" s="59" t="s">
        <v>50</v>
      </c>
      <c r="C43" s="41">
        <f>C42</f>
        <v>450000</v>
      </c>
      <c r="D43" s="41">
        <f>D42</f>
        <v>386644.95</v>
      </c>
      <c r="E43" s="41">
        <f>E42</f>
        <v>63355.049999999988</v>
      </c>
    </row>
    <row r="44" spans="1:6" x14ac:dyDescent="0.25">
      <c r="A44" s="47"/>
      <c r="B44" s="148" t="s">
        <v>299</v>
      </c>
      <c r="C44" s="41">
        <f>C38+C43</f>
        <v>7932786</v>
      </c>
      <c r="D44" s="41">
        <f t="shared" ref="D44:E44" si="0">D38+D43</f>
        <v>6486836.8800000008</v>
      </c>
      <c r="E44" s="41">
        <f t="shared" si="0"/>
        <v>1309448.1199999996</v>
      </c>
    </row>
    <row r="45" spans="1:6" x14ac:dyDescent="0.25">
      <c r="A45" s="47"/>
      <c r="B45" s="75" t="s">
        <v>91</v>
      </c>
      <c r="C45" s="76"/>
      <c r="D45" s="80">
        <f>D44/C44*100</f>
        <v>81.77249304342763</v>
      </c>
      <c r="E45" s="81" t="s">
        <v>90</v>
      </c>
    </row>
    <row r="46" spans="1:6" ht="57.6" customHeight="1" x14ac:dyDescent="0.25">
      <c r="A46" s="325" t="s">
        <v>537</v>
      </c>
      <c r="B46" s="325"/>
      <c r="C46" s="325"/>
      <c r="D46" s="325"/>
      <c r="E46" s="325"/>
    </row>
    <row r="47" spans="1:6" ht="18.75" customHeight="1" x14ac:dyDescent="0.25">
      <c r="A47" s="290" t="s">
        <v>550</v>
      </c>
      <c r="B47" s="290"/>
      <c r="C47" s="290"/>
      <c r="D47" s="290" t="s">
        <v>551</v>
      </c>
      <c r="E47" s="131" t="s">
        <v>552</v>
      </c>
    </row>
    <row r="48" spans="1:6" ht="78" customHeight="1" x14ac:dyDescent="0.25"/>
  </sheetData>
  <mergeCells count="9">
    <mergeCell ref="C2:E2"/>
    <mergeCell ref="C3:E3"/>
    <mergeCell ref="A4:E4"/>
    <mergeCell ref="A46:E46"/>
    <mergeCell ref="A39:E39"/>
    <mergeCell ref="A5:E5"/>
    <mergeCell ref="A6:E6"/>
    <mergeCell ref="A7:E7"/>
    <mergeCell ref="B12:E12"/>
  </mergeCells>
  <pageMargins left="0.7" right="0.7" top="0.75" bottom="0.75" header="0.3" footer="0.3"/>
  <pageSetup paperSize="9" orientation="portrait"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3"/>
  <sheetViews>
    <sheetView view="pageBreakPreview" zoomScale="60" zoomScaleNormal="100" workbookViewId="0">
      <selection activeCell="C2" sqref="C2:E3"/>
    </sheetView>
  </sheetViews>
  <sheetFormatPr defaultRowHeight="15" x14ac:dyDescent="0.25"/>
  <cols>
    <col min="1" max="1" width="8.140625" customWidth="1"/>
    <col min="2" max="2" width="31.5703125" customWidth="1"/>
    <col min="3" max="3" width="15.140625" customWidth="1"/>
    <col min="4" max="5" width="14.85546875" customWidth="1"/>
  </cols>
  <sheetData>
    <row r="1" spans="1:5" ht="15.75" x14ac:dyDescent="0.25">
      <c r="D1" s="140" t="s">
        <v>72</v>
      </c>
      <c r="E1" s="18">
        <v>25</v>
      </c>
    </row>
    <row r="2" spans="1:5" x14ac:dyDescent="0.25">
      <c r="C2" s="307" t="s">
        <v>553</v>
      </c>
      <c r="D2" s="307"/>
      <c r="E2" s="307"/>
    </row>
    <row r="3" spans="1:5" x14ac:dyDescent="0.25">
      <c r="C3" s="307" t="s">
        <v>555</v>
      </c>
      <c r="D3" s="307"/>
      <c r="E3" s="307"/>
    </row>
    <row r="4" spans="1:5" ht="15.75" customHeight="1" x14ac:dyDescent="0.25">
      <c r="A4" s="320" t="s">
        <v>401</v>
      </c>
      <c r="B4" s="320"/>
      <c r="C4" s="320"/>
      <c r="D4" s="320"/>
      <c r="E4" s="320"/>
    </row>
    <row r="5" spans="1:5" ht="44.25" customHeight="1" x14ac:dyDescent="0.25">
      <c r="A5" s="315" t="s">
        <v>281</v>
      </c>
      <c r="B5" s="315"/>
      <c r="C5" s="315"/>
      <c r="D5" s="315"/>
      <c r="E5" s="315"/>
    </row>
    <row r="6" spans="1:5" ht="384" customHeight="1" x14ac:dyDescent="0.25">
      <c r="A6" s="334" t="s">
        <v>282</v>
      </c>
      <c r="B6" s="334"/>
      <c r="C6" s="334"/>
      <c r="D6" s="334"/>
      <c r="E6" s="334"/>
    </row>
    <row r="7" spans="1:5" ht="15.75" x14ac:dyDescent="0.25">
      <c r="A7" s="49" t="s">
        <v>67</v>
      </c>
      <c r="B7" s="48" t="s">
        <v>39</v>
      </c>
      <c r="C7" s="11" t="s">
        <v>1</v>
      </c>
      <c r="D7" s="11" t="s">
        <v>37</v>
      </c>
      <c r="E7" s="11" t="s">
        <v>15</v>
      </c>
    </row>
    <row r="8" spans="1:5" ht="45" x14ac:dyDescent="0.25">
      <c r="A8" s="51">
        <v>112152</v>
      </c>
      <c r="B8" s="267" t="s">
        <v>530</v>
      </c>
      <c r="C8" s="111">
        <v>150000</v>
      </c>
      <c r="D8" s="44">
        <v>96463.54</v>
      </c>
      <c r="E8" s="268">
        <f>C8-D8</f>
        <v>53536.460000000006</v>
      </c>
    </row>
    <row r="9" spans="1:5" ht="16.5" x14ac:dyDescent="0.25">
      <c r="A9" s="73"/>
      <c r="B9" s="139" t="s">
        <v>278</v>
      </c>
      <c r="C9" s="138">
        <f>C8</f>
        <v>150000</v>
      </c>
      <c r="D9" s="8">
        <f>D8</f>
        <v>96463.54</v>
      </c>
      <c r="E9" s="8">
        <f>C9-D9</f>
        <v>53536.460000000006</v>
      </c>
    </row>
    <row r="10" spans="1:5" ht="15.75" x14ac:dyDescent="0.25">
      <c r="A10" s="83"/>
      <c r="B10" s="141" t="s">
        <v>89</v>
      </c>
      <c r="C10" s="68"/>
      <c r="D10" s="84">
        <f>D9/C9*100</f>
        <v>64.309026666666654</v>
      </c>
      <c r="E10" s="81" t="s">
        <v>90</v>
      </c>
    </row>
    <row r="12" spans="1:5" ht="15.75" x14ac:dyDescent="0.25">
      <c r="A12" s="290" t="s">
        <v>550</v>
      </c>
      <c r="B12" s="290"/>
      <c r="C12" s="290"/>
      <c r="D12" s="290" t="s">
        <v>551</v>
      </c>
      <c r="E12" s="131" t="s">
        <v>552</v>
      </c>
    </row>
    <row r="13" spans="1:5" ht="33.75" customHeight="1" x14ac:dyDescent="0.25">
      <c r="A13" s="292"/>
      <c r="B13" s="292"/>
      <c r="C13" s="292"/>
      <c r="D13" s="292"/>
      <c r="E13" s="292"/>
    </row>
  </sheetData>
  <mergeCells count="6">
    <mergeCell ref="A4:E4"/>
    <mergeCell ref="A5:E5"/>
    <mergeCell ref="A6:E6"/>
    <mergeCell ref="A13:E13"/>
    <mergeCell ref="C2:E2"/>
    <mergeCell ref="C3:E3"/>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9"/>
  <sheetViews>
    <sheetView workbookViewId="0">
      <selection activeCell="D2" sqref="D2:F3"/>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162" t="s">
        <v>72</v>
      </c>
      <c r="F1">
        <v>27</v>
      </c>
    </row>
    <row r="2" spans="1:6" x14ac:dyDescent="0.25">
      <c r="D2" s="307" t="s">
        <v>553</v>
      </c>
      <c r="E2" s="307"/>
      <c r="F2" s="307"/>
    </row>
    <row r="3" spans="1:6" x14ac:dyDescent="0.25">
      <c r="D3" s="307" t="s">
        <v>555</v>
      </c>
      <c r="E3" s="307"/>
      <c r="F3" s="307"/>
    </row>
    <row r="4" spans="1:6" x14ac:dyDescent="0.25">
      <c r="A4" s="320" t="s">
        <v>401</v>
      </c>
      <c r="B4" s="320"/>
      <c r="C4" s="320"/>
      <c r="D4" s="320"/>
      <c r="E4" s="320"/>
      <c r="F4" s="320"/>
    </row>
    <row r="5" spans="1:6" ht="31.5" customHeight="1" x14ac:dyDescent="0.25">
      <c r="A5" s="294" t="s">
        <v>38</v>
      </c>
      <c r="B5" s="294"/>
      <c r="C5" s="294"/>
      <c r="D5" s="294"/>
      <c r="E5" s="294"/>
      <c r="F5" s="294"/>
    </row>
    <row r="6" spans="1:6" ht="113.25" customHeight="1" x14ac:dyDescent="0.25">
      <c r="A6" s="338" t="s">
        <v>315</v>
      </c>
      <c r="B6" s="338"/>
      <c r="C6" s="338"/>
      <c r="D6" s="338"/>
      <c r="E6" s="338"/>
      <c r="F6" s="338"/>
    </row>
    <row r="7" spans="1:6" ht="69" customHeight="1" x14ac:dyDescent="0.25">
      <c r="A7" s="338" t="s">
        <v>316</v>
      </c>
      <c r="B7" s="338"/>
      <c r="C7" s="338"/>
      <c r="D7" s="338"/>
      <c r="E7" s="338"/>
      <c r="F7" s="338"/>
    </row>
    <row r="8" spans="1:6" ht="34.5" customHeight="1" x14ac:dyDescent="0.25">
      <c r="A8" s="338" t="s">
        <v>314</v>
      </c>
      <c r="B8" s="338"/>
      <c r="C8" s="338"/>
      <c r="D8" s="338"/>
      <c r="E8" s="338"/>
      <c r="F8" s="338"/>
    </row>
    <row r="9" spans="1:6" ht="31.5" x14ac:dyDescent="0.25">
      <c r="A9" s="163" t="s">
        <v>313</v>
      </c>
      <c r="B9" s="11" t="s">
        <v>39</v>
      </c>
      <c r="C9" s="11" t="s">
        <v>36</v>
      </c>
      <c r="D9" s="11" t="s">
        <v>1</v>
      </c>
      <c r="E9" s="11" t="s">
        <v>37</v>
      </c>
      <c r="F9" s="11" t="s">
        <v>15</v>
      </c>
    </row>
    <row r="10" spans="1:6" ht="15.75" customHeight="1" x14ac:dyDescent="0.25">
      <c r="A10" s="335" t="s">
        <v>285</v>
      </c>
      <c r="B10" s="336"/>
      <c r="C10" s="336"/>
      <c r="D10" s="336"/>
      <c r="E10" s="336"/>
      <c r="F10" s="337"/>
    </row>
    <row r="11" spans="1:6" x14ac:dyDescent="0.25">
      <c r="A11" s="93">
        <v>118110</v>
      </c>
      <c r="B11" s="25" t="s">
        <v>44</v>
      </c>
      <c r="C11" s="11"/>
      <c r="D11" s="135">
        <v>3698200</v>
      </c>
      <c r="E11" s="11"/>
      <c r="F11" s="11"/>
    </row>
    <row r="12" spans="1:6" ht="94.5" customHeight="1" x14ac:dyDescent="0.25">
      <c r="A12" s="47"/>
      <c r="B12" s="3" t="s">
        <v>40</v>
      </c>
      <c r="C12" s="14">
        <v>1</v>
      </c>
      <c r="D12" s="9"/>
      <c r="E12" s="7">
        <v>49896</v>
      </c>
      <c r="F12" s="20"/>
    </row>
    <row r="13" spans="1:6" ht="47.25" x14ac:dyDescent="0.25">
      <c r="A13" s="47"/>
      <c r="B13" s="23" t="s">
        <v>41</v>
      </c>
      <c r="C13" s="14">
        <v>1</v>
      </c>
      <c r="D13" s="9"/>
      <c r="E13" s="7">
        <v>3489669.8</v>
      </c>
      <c r="F13" s="20"/>
    </row>
    <row r="14" spans="1:6" x14ac:dyDescent="0.25">
      <c r="A14" s="47"/>
      <c r="B14" s="23" t="s">
        <v>42</v>
      </c>
      <c r="C14" s="14">
        <v>1</v>
      </c>
      <c r="D14" s="9"/>
      <c r="E14" s="7">
        <v>17088</v>
      </c>
      <c r="F14" s="20"/>
    </row>
    <row r="15" spans="1:6" x14ac:dyDescent="0.25">
      <c r="A15" s="47"/>
      <c r="B15" s="21" t="s">
        <v>43</v>
      </c>
      <c r="C15" s="14">
        <v>1</v>
      </c>
      <c r="D15" s="9"/>
      <c r="E15" s="7">
        <v>29904</v>
      </c>
      <c r="F15" s="20"/>
    </row>
    <row r="16" spans="1:6" x14ac:dyDescent="0.25">
      <c r="A16" s="47"/>
      <c r="B16" s="5" t="s">
        <v>5</v>
      </c>
      <c r="C16" s="5"/>
      <c r="D16" s="24">
        <f>SUM(D11:D15)</f>
        <v>3698200</v>
      </c>
      <c r="E16" s="8">
        <f>SUM(E12:E15)</f>
        <v>3586557.8</v>
      </c>
      <c r="F16" s="8">
        <f>D16-E16</f>
        <v>111642.20000000019</v>
      </c>
    </row>
    <row r="17" spans="1:6" x14ac:dyDescent="0.25">
      <c r="A17" s="47"/>
      <c r="B17" s="159" t="s">
        <v>91</v>
      </c>
      <c r="C17" s="156"/>
      <c r="D17" s="160">
        <f>E16/D16*100</f>
        <v>96.98117462549348</v>
      </c>
      <c r="E17" s="161" t="s">
        <v>90</v>
      </c>
      <c r="F17" s="47"/>
    </row>
    <row r="19" spans="1:6" x14ac:dyDescent="0.25">
      <c r="A19" s="290" t="s">
        <v>550</v>
      </c>
      <c r="B19" s="290"/>
      <c r="C19" s="290"/>
      <c r="D19" s="290" t="s">
        <v>551</v>
      </c>
      <c r="E19" s="131" t="s">
        <v>552</v>
      </c>
    </row>
  </sheetData>
  <mergeCells count="8">
    <mergeCell ref="D2:F2"/>
    <mergeCell ref="D3:F3"/>
    <mergeCell ref="A10:F10"/>
    <mergeCell ref="A8:F8"/>
    <mergeCell ref="A6:F6"/>
    <mergeCell ref="A7:F7"/>
    <mergeCell ref="A4:F4"/>
    <mergeCell ref="A5:F5"/>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47"/>
  <sheetViews>
    <sheetView workbookViewId="0">
      <selection activeCell="C2" sqref="C2:E3"/>
    </sheetView>
  </sheetViews>
  <sheetFormatPr defaultRowHeight="15.75" x14ac:dyDescent="0.25"/>
  <cols>
    <col min="1" max="1" width="7.140625" customWidth="1"/>
    <col min="2" max="2" width="40.140625" style="18" customWidth="1"/>
    <col min="3" max="3" width="16.7109375" style="18" customWidth="1"/>
    <col min="4" max="4" width="16.140625" style="28" customWidth="1"/>
    <col min="5" max="5" width="13.42578125" style="18" customWidth="1"/>
    <col min="6" max="6" width="10" bestFit="1" customWidth="1"/>
  </cols>
  <sheetData>
    <row r="1" spans="1:5" x14ac:dyDescent="0.25">
      <c r="B1" s="1"/>
      <c r="C1" s="1"/>
      <c r="D1" s="26"/>
      <c r="E1" s="1" t="s">
        <v>216</v>
      </c>
    </row>
    <row r="2" spans="1:5" x14ac:dyDescent="0.25">
      <c r="C2" s="307" t="s">
        <v>553</v>
      </c>
      <c r="D2" s="307"/>
      <c r="E2" s="307"/>
    </row>
    <row r="3" spans="1:5" x14ac:dyDescent="0.25">
      <c r="B3" s="1"/>
      <c r="C3" s="307" t="s">
        <v>555</v>
      </c>
      <c r="D3" s="307"/>
      <c r="E3" s="307"/>
    </row>
    <row r="4" spans="1:5" x14ac:dyDescent="0.25">
      <c r="A4" s="299" t="s">
        <v>401</v>
      </c>
      <c r="B4" s="299"/>
      <c r="C4" s="299"/>
      <c r="D4" s="299"/>
      <c r="E4" s="299"/>
    </row>
    <row r="5" spans="1:5" ht="23.25" customHeight="1" x14ac:dyDescent="0.25">
      <c r="A5" s="295" t="s">
        <v>390</v>
      </c>
      <c r="B5" s="295"/>
      <c r="C5" s="295"/>
      <c r="D5" s="295"/>
      <c r="E5" s="295"/>
    </row>
    <row r="6" spans="1:5" ht="376.5" customHeight="1" x14ac:dyDescent="0.25">
      <c r="A6" s="339" t="s">
        <v>391</v>
      </c>
      <c r="B6" s="339"/>
      <c r="C6" s="339"/>
      <c r="D6" s="339"/>
      <c r="E6" s="339"/>
    </row>
    <row r="7" spans="1:5" x14ac:dyDescent="0.25">
      <c r="A7" s="300" t="s">
        <v>82</v>
      </c>
      <c r="B7" s="300"/>
      <c r="C7" s="300"/>
      <c r="D7" s="300"/>
      <c r="E7" s="300"/>
    </row>
    <row r="8" spans="1:5" x14ac:dyDescent="0.25">
      <c r="B8" s="61" t="s">
        <v>83</v>
      </c>
      <c r="C8" s="66">
        <f>D30</f>
        <v>210632.38</v>
      </c>
      <c r="D8" s="103" t="s">
        <v>87</v>
      </c>
      <c r="E8" s="61"/>
    </row>
    <row r="9" spans="1:5" s="12" customFormat="1" ht="30.75" customHeight="1" x14ac:dyDescent="0.25">
      <c r="A9" s="105" t="s">
        <v>67</v>
      </c>
      <c r="B9" s="11" t="s">
        <v>85</v>
      </c>
      <c r="C9" s="11" t="s">
        <v>1</v>
      </c>
      <c r="D9" s="122" t="s">
        <v>37</v>
      </c>
      <c r="E9" s="11" t="s">
        <v>15</v>
      </c>
    </row>
    <row r="10" spans="1:5" x14ac:dyDescent="0.25">
      <c r="B10" s="301" t="s">
        <v>48</v>
      </c>
      <c r="C10" s="302"/>
      <c r="D10" s="302"/>
      <c r="E10" s="303"/>
    </row>
    <row r="11" spans="1:5" x14ac:dyDescent="0.25">
      <c r="B11" s="3" t="s">
        <v>46</v>
      </c>
      <c r="C11" s="7">
        <v>3307900</v>
      </c>
      <c r="D11" s="7">
        <v>2877547.23</v>
      </c>
      <c r="E11" s="7">
        <f>C11-D11</f>
        <v>430352.77</v>
      </c>
    </row>
    <row r="12" spans="1:5" x14ac:dyDescent="0.25">
      <c r="A12" s="47"/>
      <c r="B12" s="3" t="s">
        <v>161</v>
      </c>
      <c r="C12" s="7">
        <v>721300</v>
      </c>
      <c r="D12" s="7">
        <v>622818.84</v>
      </c>
      <c r="E12" s="7">
        <f t="shared" ref="E12:E29" si="0">C12-D12</f>
        <v>98481.160000000033</v>
      </c>
    </row>
    <row r="13" spans="1:5" x14ac:dyDescent="0.25">
      <c r="A13" s="47"/>
      <c r="B13" s="3" t="s">
        <v>300</v>
      </c>
      <c r="C13" s="7">
        <f>C11+C12</f>
        <v>4029200</v>
      </c>
      <c r="D13" s="106">
        <f t="shared" ref="D13:E13" si="1">D11+D12</f>
        <v>3500366.07</v>
      </c>
      <c r="E13" s="106">
        <f t="shared" si="1"/>
        <v>528833.93000000005</v>
      </c>
    </row>
    <row r="14" spans="1:5" ht="31.5" x14ac:dyDescent="0.25">
      <c r="A14" s="93">
        <v>115062</v>
      </c>
      <c r="B14" s="5" t="s">
        <v>444</v>
      </c>
      <c r="C14" s="7"/>
      <c r="D14" s="7"/>
      <c r="E14" s="7"/>
    </row>
    <row r="15" spans="1:5" x14ac:dyDescent="0.25">
      <c r="A15" s="47"/>
      <c r="B15" s="3" t="s">
        <v>440</v>
      </c>
      <c r="C15" s="7"/>
      <c r="D15" s="7">
        <v>17681</v>
      </c>
      <c r="E15" s="7"/>
    </row>
    <row r="16" spans="1:5" x14ac:dyDescent="0.25">
      <c r="A16" s="47"/>
      <c r="B16" s="3" t="s">
        <v>227</v>
      </c>
      <c r="C16" s="7"/>
      <c r="D16" s="7">
        <v>15260.7</v>
      </c>
      <c r="E16" s="7"/>
    </row>
    <row r="17" spans="1:6" x14ac:dyDescent="0.25">
      <c r="A17" s="47"/>
      <c r="B17" s="3" t="s">
        <v>228</v>
      </c>
      <c r="C17" s="7"/>
      <c r="D17" s="7">
        <v>20599.05</v>
      </c>
      <c r="E17" s="7"/>
    </row>
    <row r="18" spans="1:6" x14ac:dyDescent="0.25">
      <c r="A18" s="47"/>
      <c r="B18" s="3" t="s">
        <v>287</v>
      </c>
      <c r="C18" s="7"/>
      <c r="D18" s="7">
        <v>94258.43</v>
      </c>
      <c r="E18" s="7"/>
    </row>
    <row r="19" spans="1:6" x14ac:dyDescent="0.25">
      <c r="A19" s="47"/>
      <c r="B19" s="3" t="s">
        <v>441</v>
      </c>
      <c r="C19" s="7"/>
      <c r="D19" s="7">
        <v>1560</v>
      </c>
      <c r="E19" s="7"/>
    </row>
    <row r="20" spans="1:6" x14ac:dyDescent="0.25">
      <c r="A20" s="47"/>
      <c r="B20" s="5" t="s">
        <v>302</v>
      </c>
      <c r="C20" s="106">
        <v>149500</v>
      </c>
      <c r="D20" s="106">
        <f>SUM(D15:D19)</f>
        <v>149359.18</v>
      </c>
      <c r="E20" s="106">
        <f>C20-D20</f>
        <v>140.82000000000698</v>
      </c>
    </row>
    <row r="21" spans="1:6" x14ac:dyDescent="0.25">
      <c r="A21" s="47"/>
      <c r="B21" s="5" t="s">
        <v>445</v>
      </c>
      <c r="C21" s="7"/>
      <c r="D21" s="7"/>
      <c r="E21" s="7"/>
    </row>
    <row r="22" spans="1:6" x14ac:dyDescent="0.25">
      <c r="A22" s="47"/>
      <c r="B22" s="3" t="s">
        <v>442</v>
      </c>
      <c r="C22" s="7"/>
      <c r="D22" s="7">
        <v>12600</v>
      </c>
      <c r="E22" s="7"/>
    </row>
    <row r="23" spans="1:6" x14ac:dyDescent="0.25">
      <c r="A23" s="47"/>
      <c r="B23" s="3" t="s">
        <v>260</v>
      </c>
      <c r="C23" s="7"/>
      <c r="D23" s="7">
        <v>8400</v>
      </c>
      <c r="E23" s="7"/>
    </row>
    <row r="24" spans="1:6" x14ac:dyDescent="0.25">
      <c r="A24" s="47"/>
      <c r="B24" s="3" t="s">
        <v>443</v>
      </c>
      <c r="C24" s="7"/>
      <c r="D24" s="7">
        <v>14000</v>
      </c>
      <c r="E24" s="7"/>
    </row>
    <row r="25" spans="1:6" ht="31.5" x14ac:dyDescent="0.25">
      <c r="A25" s="47"/>
      <c r="B25" s="3" t="s">
        <v>243</v>
      </c>
      <c r="C25" s="7"/>
      <c r="D25" s="7">
        <v>1344</v>
      </c>
      <c r="E25" s="7"/>
    </row>
    <row r="26" spans="1:6" ht="31.5" x14ac:dyDescent="0.25">
      <c r="A26" s="47"/>
      <c r="B26" s="3" t="s">
        <v>272</v>
      </c>
      <c r="C26" s="7"/>
      <c r="D26" s="7">
        <v>21700</v>
      </c>
      <c r="E26" s="7"/>
    </row>
    <row r="27" spans="1:6" ht="31.5" x14ac:dyDescent="0.25">
      <c r="A27" s="47"/>
      <c r="B27" s="3" t="s">
        <v>382</v>
      </c>
      <c r="C27" s="7"/>
      <c r="D27" s="7">
        <v>799.2</v>
      </c>
      <c r="E27" s="7"/>
    </row>
    <row r="28" spans="1:6" x14ac:dyDescent="0.25">
      <c r="A28" s="47"/>
      <c r="B28" s="5" t="s">
        <v>446</v>
      </c>
      <c r="C28" s="106">
        <v>96900</v>
      </c>
      <c r="D28" s="106">
        <f>SUM(D22:D27)</f>
        <v>58843.199999999997</v>
      </c>
      <c r="E28" s="106">
        <f>C28-D28</f>
        <v>38056.800000000003</v>
      </c>
      <c r="F28" s="114"/>
    </row>
    <row r="29" spans="1:6" x14ac:dyDescent="0.25">
      <c r="A29" s="47"/>
      <c r="B29" s="3" t="s">
        <v>234</v>
      </c>
      <c r="C29" s="7">
        <v>2430</v>
      </c>
      <c r="D29" s="7">
        <v>2430</v>
      </c>
      <c r="E29" s="7">
        <f t="shared" si="0"/>
        <v>0</v>
      </c>
    </row>
    <row r="30" spans="1:6" ht="15.75" customHeight="1" x14ac:dyDescent="0.25">
      <c r="A30" s="47"/>
      <c r="B30" s="5" t="s">
        <v>448</v>
      </c>
      <c r="C30" s="41">
        <f>C20+C28+C29</f>
        <v>248830</v>
      </c>
      <c r="D30" s="41">
        <f t="shared" ref="D30:E30" si="2">D20+D28+D29</f>
        <v>210632.38</v>
      </c>
      <c r="E30" s="41">
        <f t="shared" si="2"/>
        <v>38197.62000000001</v>
      </c>
    </row>
    <row r="31" spans="1:6" x14ac:dyDescent="0.25">
      <c r="A31" s="73"/>
      <c r="B31" s="75" t="s">
        <v>91</v>
      </c>
      <c r="C31" s="77"/>
      <c r="D31" s="79">
        <f>D30/C30*100</f>
        <v>84.649109834023221</v>
      </c>
      <c r="E31" s="78" t="s">
        <v>90</v>
      </c>
    </row>
    <row r="32" spans="1:6" x14ac:dyDescent="0.25">
      <c r="A32" s="301" t="s">
        <v>49</v>
      </c>
      <c r="B32" s="302"/>
      <c r="C32" s="302"/>
      <c r="D32" s="302"/>
      <c r="E32" s="303"/>
    </row>
    <row r="33" spans="1:6" x14ac:dyDescent="0.25">
      <c r="A33" s="92">
        <v>115062</v>
      </c>
      <c r="B33" s="1" t="s">
        <v>46</v>
      </c>
      <c r="C33" s="35">
        <v>66000</v>
      </c>
      <c r="D33" s="35">
        <v>48300</v>
      </c>
      <c r="E33" s="35"/>
    </row>
    <row r="34" spans="1:6" x14ac:dyDescent="0.25">
      <c r="A34" s="91"/>
      <c r="B34" s="3" t="s">
        <v>161</v>
      </c>
      <c r="C34" s="35">
        <v>14300</v>
      </c>
      <c r="D34" s="35">
        <v>10626</v>
      </c>
      <c r="E34" s="35"/>
    </row>
    <row r="35" spans="1:6" x14ac:dyDescent="0.25">
      <c r="A35" s="91"/>
      <c r="B35" s="3" t="s">
        <v>203</v>
      </c>
      <c r="C35" s="35">
        <v>10000</v>
      </c>
      <c r="D35" s="35">
        <v>8045.7</v>
      </c>
      <c r="E35" s="35"/>
    </row>
    <row r="36" spans="1:6" x14ac:dyDescent="0.25">
      <c r="A36" s="91"/>
      <c r="B36" s="3" t="s">
        <v>204</v>
      </c>
      <c r="C36" s="35">
        <v>135000</v>
      </c>
      <c r="D36" s="35">
        <v>123965.54</v>
      </c>
      <c r="E36" s="35"/>
    </row>
    <row r="37" spans="1:6" x14ac:dyDescent="0.25">
      <c r="A37" s="91"/>
      <c r="B37" s="3" t="s">
        <v>206</v>
      </c>
      <c r="C37" s="35">
        <v>78300</v>
      </c>
      <c r="D37" s="35">
        <v>72224.179999999993</v>
      </c>
      <c r="E37" s="35"/>
    </row>
    <row r="38" spans="1:6" x14ac:dyDescent="0.25">
      <c r="A38" s="91"/>
      <c r="B38" s="1" t="s">
        <v>202</v>
      </c>
      <c r="C38" s="35">
        <v>46000</v>
      </c>
      <c r="D38" s="35">
        <v>37583.61</v>
      </c>
      <c r="E38" s="35"/>
    </row>
    <row r="39" spans="1:6" x14ac:dyDescent="0.25">
      <c r="A39" s="91"/>
      <c r="B39" s="3" t="s">
        <v>215</v>
      </c>
      <c r="C39" s="35">
        <v>27700</v>
      </c>
      <c r="D39" s="35">
        <v>25099.48</v>
      </c>
      <c r="E39" s="35"/>
    </row>
    <row r="40" spans="1:6" x14ac:dyDescent="0.25">
      <c r="A40" s="91"/>
      <c r="B40" s="59" t="s">
        <v>50</v>
      </c>
      <c r="C40" s="97">
        <f>SUM(C33:C39)</f>
        <v>377300</v>
      </c>
      <c r="D40" s="97">
        <f>SUM(D33:D39)</f>
        <v>325844.50999999995</v>
      </c>
      <c r="E40" s="97">
        <f>SUM(E33:E39)</f>
        <v>0</v>
      </c>
    </row>
    <row r="41" spans="1:6" x14ac:dyDescent="0.25">
      <c r="A41" s="73"/>
      <c r="B41" s="75" t="s">
        <v>91</v>
      </c>
      <c r="C41" s="76"/>
      <c r="D41" s="80">
        <f>D40/C40*100</f>
        <v>86.362181288099634</v>
      </c>
      <c r="E41" s="81" t="s">
        <v>90</v>
      </c>
    </row>
    <row r="42" spans="1:6" ht="15" customHeight="1" x14ac:dyDescent="0.25">
      <c r="B42" s="306"/>
      <c r="C42" s="306"/>
      <c r="D42" s="306"/>
      <c r="E42" s="306"/>
    </row>
    <row r="43" spans="1:6" ht="53.25" customHeight="1" x14ac:dyDescent="0.25">
      <c r="A43" s="292" t="s">
        <v>447</v>
      </c>
      <c r="B43" s="292"/>
      <c r="C43" s="292"/>
      <c r="D43" s="292"/>
      <c r="E43" s="292"/>
    </row>
    <row r="45" spans="1:6" x14ac:dyDescent="0.25">
      <c r="A45" s="290" t="s">
        <v>550</v>
      </c>
      <c r="B45" s="290"/>
      <c r="C45" s="290"/>
      <c r="D45" s="290" t="s">
        <v>551</v>
      </c>
      <c r="E45" s="131" t="s">
        <v>552</v>
      </c>
    </row>
    <row r="47" spans="1:6" ht="54.75" customHeight="1" x14ac:dyDescent="0.25">
      <c r="B47" s="292"/>
      <c r="C47" s="292"/>
      <c r="D47" s="292"/>
      <c r="E47" s="292"/>
      <c r="F47" s="292"/>
    </row>
  </sheetData>
  <mergeCells count="11">
    <mergeCell ref="C2:E2"/>
    <mergeCell ref="C3:E3"/>
    <mergeCell ref="A43:E43"/>
    <mergeCell ref="B47:F47"/>
    <mergeCell ref="A32:E32"/>
    <mergeCell ref="B42:E42"/>
    <mergeCell ref="A4:E4"/>
    <mergeCell ref="A5:E5"/>
    <mergeCell ref="A6:E6"/>
    <mergeCell ref="A7:E7"/>
    <mergeCell ref="B10:E10"/>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17"/>
  <sheetViews>
    <sheetView workbookViewId="0">
      <selection activeCell="C2" sqref="C2:E3"/>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s="224" customFormat="1" ht="17.25" x14ac:dyDescent="0.25">
      <c r="A1" s="50"/>
      <c r="B1" s="221"/>
      <c r="C1" s="222"/>
      <c r="D1" s="223" t="s">
        <v>72</v>
      </c>
      <c r="E1" s="222">
        <v>29</v>
      </c>
    </row>
    <row r="2" spans="1:5" s="224" customFormat="1" ht="17.25" x14ac:dyDescent="0.25">
      <c r="A2" s="50"/>
      <c r="B2" s="221"/>
      <c r="C2" s="307" t="s">
        <v>553</v>
      </c>
      <c r="D2" s="307"/>
      <c r="E2" s="307"/>
    </row>
    <row r="3" spans="1:5" s="224" customFormat="1" ht="17.25" x14ac:dyDescent="0.25">
      <c r="A3" s="50"/>
      <c r="B3" s="221"/>
      <c r="C3" s="307" t="s">
        <v>555</v>
      </c>
      <c r="D3" s="307"/>
      <c r="E3" s="307"/>
    </row>
    <row r="4" spans="1:5" ht="18" customHeight="1" x14ac:dyDescent="0.25">
      <c r="A4" s="320" t="s">
        <v>427</v>
      </c>
      <c r="B4" s="320"/>
      <c r="C4" s="320"/>
      <c r="D4" s="320"/>
      <c r="E4" s="320"/>
    </row>
    <row r="5" spans="1:5" ht="53.25" customHeight="1" x14ac:dyDescent="0.25">
      <c r="A5" s="311" t="s">
        <v>431</v>
      </c>
      <c r="B5" s="311"/>
      <c r="C5" s="311"/>
      <c r="D5" s="311"/>
      <c r="E5" s="311"/>
    </row>
    <row r="6" spans="1:5" ht="117" customHeight="1" x14ac:dyDescent="0.25">
      <c r="A6" s="317" t="s">
        <v>460</v>
      </c>
      <c r="B6" s="317"/>
      <c r="C6" s="317"/>
      <c r="D6" s="317"/>
      <c r="E6" s="317"/>
    </row>
    <row r="7" spans="1:5" ht="15.75" x14ac:dyDescent="0.25">
      <c r="A7" s="333" t="s">
        <v>82</v>
      </c>
      <c r="B7" s="333"/>
      <c r="C7" s="333"/>
      <c r="D7" s="213">
        <f>D12</f>
        <v>208598.8</v>
      </c>
      <c r="E7" s="102" t="s">
        <v>87</v>
      </c>
    </row>
    <row r="8" spans="1:5" ht="15.75" x14ac:dyDescent="0.25">
      <c r="A8" s="51" t="s">
        <v>67</v>
      </c>
      <c r="B8" s="11" t="s">
        <v>39</v>
      </c>
      <c r="C8" s="11" t="s">
        <v>1</v>
      </c>
      <c r="D8" s="11" t="s">
        <v>37</v>
      </c>
      <c r="E8" s="11" t="s">
        <v>15</v>
      </c>
    </row>
    <row r="9" spans="1:5" ht="15.75" x14ac:dyDescent="0.25">
      <c r="A9" s="51">
        <v>110180</v>
      </c>
      <c r="B9" s="3" t="s">
        <v>73</v>
      </c>
      <c r="C9" s="43">
        <v>209000</v>
      </c>
      <c r="D9" s="44"/>
      <c r="E9" s="45"/>
    </row>
    <row r="10" spans="1:5" ht="31.5" x14ac:dyDescent="0.25">
      <c r="A10" s="52"/>
      <c r="B10" s="3" t="s">
        <v>74</v>
      </c>
      <c r="C10" s="43"/>
      <c r="D10" s="44">
        <v>9600</v>
      </c>
      <c r="E10" s="45"/>
    </row>
    <row r="11" spans="1:5" ht="31.5" x14ac:dyDescent="0.25">
      <c r="A11" s="52"/>
      <c r="B11" s="3" t="s">
        <v>75</v>
      </c>
      <c r="C11" s="43"/>
      <c r="D11" s="44">
        <v>198998.8</v>
      </c>
      <c r="E11" s="45"/>
    </row>
    <row r="12" spans="1:5" ht="15.75" x14ac:dyDescent="0.25">
      <c r="A12" s="52"/>
      <c r="B12" s="151" t="s">
        <v>76</v>
      </c>
      <c r="C12" s="218">
        <f>SUM(C9:C11)</f>
        <v>209000</v>
      </c>
      <c r="D12" s="60">
        <f>SUM(D9:D11)</f>
        <v>208598.8</v>
      </c>
      <c r="E12" s="219">
        <f>C12-D12</f>
        <v>401.20000000001164</v>
      </c>
    </row>
    <row r="13" spans="1:5" x14ac:dyDescent="0.25">
      <c r="A13" s="73"/>
      <c r="B13" s="217" t="s">
        <v>91</v>
      </c>
      <c r="C13" s="216"/>
      <c r="D13" s="220">
        <f>D12/C12*100</f>
        <v>99.808038277511955</v>
      </c>
      <c r="E13" s="93" t="s">
        <v>90</v>
      </c>
    </row>
    <row r="15" spans="1:5" x14ac:dyDescent="0.25">
      <c r="A15" t="s">
        <v>461</v>
      </c>
    </row>
    <row r="17" spans="1:5" ht="15.75" x14ac:dyDescent="0.25">
      <c r="A17" s="290" t="s">
        <v>550</v>
      </c>
      <c r="B17" s="290"/>
      <c r="C17" s="290"/>
      <c r="D17" s="290" t="s">
        <v>551</v>
      </c>
      <c r="E17" s="131" t="s">
        <v>552</v>
      </c>
    </row>
  </sheetData>
  <mergeCells count="6">
    <mergeCell ref="A5:E5"/>
    <mergeCell ref="A4:E4"/>
    <mergeCell ref="A6:E6"/>
    <mergeCell ref="A7:C7"/>
    <mergeCell ref="C2:E2"/>
    <mergeCell ref="C3:E3"/>
  </mergeCells>
  <pageMargins left="0.7" right="0.7" top="0.75" bottom="0.75" header="0.3" footer="0.3"/>
  <pageSetup paperSize="9" orientation="portrait"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7"/>
  <sheetViews>
    <sheetView workbookViewId="0">
      <selection activeCell="C2" sqref="C2:E3"/>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ht="17.25" x14ac:dyDescent="0.25">
      <c r="A1" s="50"/>
      <c r="B1" s="46"/>
      <c r="C1" s="18"/>
      <c r="D1" s="140" t="s">
        <v>72</v>
      </c>
      <c r="E1" s="18">
        <v>30</v>
      </c>
    </row>
    <row r="2" spans="1:5" ht="17.25" x14ac:dyDescent="0.25">
      <c r="A2" s="50"/>
      <c r="B2" s="46"/>
      <c r="C2" s="307" t="s">
        <v>553</v>
      </c>
      <c r="D2" s="307"/>
      <c r="E2" s="307"/>
    </row>
    <row r="3" spans="1:5" ht="17.25" x14ac:dyDescent="0.25">
      <c r="A3" s="50"/>
      <c r="B3" s="46"/>
      <c r="C3" s="307" t="s">
        <v>555</v>
      </c>
      <c r="D3" s="307"/>
      <c r="E3" s="307"/>
    </row>
    <row r="4" spans="1:5" ht="15.75" x14ac:dyDescent="0.25">
      <c r="A4" s="320" t="s">
        <v>401</v>
      </c>
      <c r="B4" s="320"/>
      <c r="C4" s="320"/>
      <c r="D4" s="320"/>
      <c r="E4" s="320"/>
    </row>
    <row r="5" spans="1:5" ht="15.75" x14ac:dyDescent="0.25">
      <c r="A5" s="320" t="s">
        <v>428</v>
      </c>
      <c r="B5" s="320"/>
      <c r="C5" s="320"/>
      <c r="D5" s="320"/>
      <c r="E5" s="320"/>
    </row>
    <row r="6" spans="1:5" ht="15.75" customHeight="1" x14ac:dyDescent="0.25">
      <c r="A6" s="294" t="s">
        <v>311</v>
      </c>
      <c r="B6" s="294"/>
      <c r="C6" s="294"/>
      <c r="D6" s="294"/>
      <c r="E6" s="294"/>
    </row>
    <row r="7" spans="1:5" ht="86.25" customHeight="1" x14ac:dyDescent="0.25">
      <c r="A7" s="306" t="s">
        <v>429</v>
      </c>
      <c r="B7" s="306"/>
      <c r="C7" s="306"/>
      <c r="D7" s="306"/>
      <c r="E7" s="306"/>
    </row>
    <row r="8" spans="1:5" ht="46.5" customHeight="1" x14ac:dyDescent="0.25">
      <c r="A8" s="306" t="s">
        <v>430</v>
      </c>
      <c r="B8" s="306"/>
      <c r="C8" s="306"/>
      <c r="D8" s="306"/>
      <c r="E8" s="306"/>
    </row>
    <row r="9" spans="1:5" ht="15.75" customHeight="1" x14ac:dyDescent="0.35">
      <c r="A9" s="199"/>
      <c r="B9" s="199"/>
      <c r="C9" s="199"/>
      <c r="D9" s="199"/>
      <c r="E9" s="199"/>
    </row>
    <row r="10" spans="1:5" ht="15.75" x14ac:dyDescent="0.25">
      <c r="A10" s="51" t="s">
        <v>67</v>
      </c>
      <c r="B10" s="11" t="s">
        <v>39</v>
      </c>
      <c r="C10" s="11" t="s">
        <v>1</v>
      </c>
      <c r="D10" s="11" t="s">
        <v>37</v>
      </c>
      <c r="E10" s="11" t="s">
        <v>15</v>
      </c>
    </row>
    <row r="11" spans="1:5" ht="110.25" x14ac:dyDescent="0.25">
      <c r="A11" s="52">
        <v>116030</v>
      </c>
      <c r="B11" s="108" t="s">
        <v>312</v>
      </c>
      <c r="C11" s="43">
        <v>50000</v>
      </c>
      <c r="D11" s="44"/>
      <c r="E11" s="45"/>
    </row>
    <row r="12" spans="1:5" ht="15.75" x14ac:dyDescent="0.25">
      <c r="A12" s="52"/>
      <c r="B12" s="5" t="s">
        <v>76</v>
      </c>
      <c r="C12" s="60">
        <f ca="1">SUM(C11:C13)</f>
        <v>100000</v>
      </c>
      <c r="D12" s="60">
        <f>D11</f>
        <v>0</v>
      </c>
      <c r="E12" s="219">
        <f ca="1">C12-D12</f>
        <v>50000</v>
      </c>
    </row>
    <row r="13" spans="1:5" ht="15.75" x14ac:dyDescent="0.25">
      <c r="A13" s="52"/>
      <c r="B13" s="157" t="s">
        <v>91</v>
      </c>
      <c r="C13" s="43"/>
      <c r="D13" s="145">
        <f ca="1">D12/C12*100</f>
        <v>0</v>
      </c>
      <c r="E13" s="158" t="s">
        <v>90</v>
      </c>
    </row>
    <row r="15" spans="1:5" ht="105.75" customHeight="1" x14ac:dyDescent="0.25">
      <c r="A15" s="306" t="s">
        <v>432</v>
      </c>
      <c r="B15" s="306"/>
      <c r="C15" s="306"/>
      <c r="D15" s="306"/>
      <c r="E15" s="306"/>
    </row>
    <row r="17" spans="1:5" ht="15.75" x14ac:dyDescent="0.25">
      <c r="A17" s="290" t="s">
        <v>550</v>
      </c>
      <c r="B17" s="290"/>
      <c r="C17" s="290"/>
      <c r="D17" s="290" t="s">
        <v>551</v>
      </c>
      <c r="E17" s="131" t="s">
        <v>552</v>
      </c>
    </row>
  </sheetData>
  <mergeCells count="8">
    <mergeCell ref="C2:E2"/>
    <mergeCell ref="C3:E3"/>
    <mergeCell ref="A8:E8"/>
    <mergeCell ref="A15:E15"/>
    <mergeCell ref="A5:E5"/>
    <mergeCell ref="A6:E6"/>
    <mergeCell ref="A4:E4"/>
    <mergeCell ref="A7:E7"/>
  </mergeCells>
  <pageMargins left="0.7" right="0.7" top="0.75" bottom="0.75" header="0.3" footer="0.3"/>
  <pageSetup paperSize="9" orientation="portrait"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16"/>
  <sheetViews>
    <sheetView workbookViewId="0">
      <selection activeCell="D2" sqref="D2:F3"/>
    </sheetView>
  </sheetViews>
  <sheetFormatPr defaultRowHeight="15" x14ac:dyDescent="0.25"/>
  <cols>
    <col min="1" max="1" width="6.7109375" customWidth="1"/>
    <col min="2" max="2" width="30.85546875" customWidth="1"/>
    <col min="3" max="3" width="11" customWidth="1"/>
    <col min="4" max="4" width="15.140625" customWidth="1"/>
    <col min="5" max="5" width="14.28515625" customWidth="1"/>
    <col min="6" max="6" width="13.7109375" customWidth="1"/>
  </cols>
  <sheetData>
    <row r="1" spans="1:10" ht="15.75" x14ac:dyDescent="0.25">
      <c r="E1" s="18" t="s">
        <v>72</v>
      </c>
      <c r="F1" s="18">
        <v>31</v>
      </c>
    </row>
    <row r="2" spans="1:10" x14ac:dyDescent="0.25">
      <c r="D2" s="307" t="s">
        <v>553</v>
      </c>
      <c r="E2" s="307"/>
      <c r="F2" s="307"/>
    </row>
    <row r="3" spans="1:10" x14ac:dyDescent="0.25">
      <c r="D3" s="307" t="s">
        <v>555</v>
      </c>
      <c r="E3" s="307"/>
      <c r="F3" s="307"/>
    </row>
    <row r="4" spans="1:10" ht="15.75" customHeight="1" x14ac:dyDescent="0.25">
      <c r="A4" s="320" t="s">
        <v>401</v>
      </c>
      <c r="B4" s="320"/>
      <c r="C4" s="320"/>
      <c r="D4" s="320"/>
      <c r="E4" s="320"/>
      <c r="F4" s="320"/>
    </row>
    <row r="5" spans="1:10" ht="34.5" customHeight="1" x14ac:dyDescent="0.25">
      <c r="A5" s="294" t="s">
        <v>305</v>
      </c>
      <c r="B5" s="294"/>
      <c r="C5" s="294"/>
      <c r="D5" s="294"/>
      <c r="E5" s="294"/>
      <c r="F5" s="294"/>
    </row>
    <row r="6" spans="1:10" ht="309" customHeight="1" x14ac:dyDescent="0.25">
      <c r="A6" s="306" t="s">
        <v>434</v>
      </c>
      <c r="B6" s="306"/>
      <c r="C6" s="306"/>
      <c r="D6" s="306"/>
      <c r="E6" s="306"/>
      <c r="F6" s="306"/>
    </row>
    <row r="7" spans="1:10" ht="16.5" x14ac:dyDescent="0.25">
      <c r="A7" s="333" t="s">
        <v>82</v>
      </c>
      <c r="B7" s="333"/>
      <c r="C7" s="333"/>
      <c r="D7" s="213">
        <f>E11</f>
        <v>201246</v>
      </c>
      <c r="E7" s="102" t="s">
        <v>87</v>
      </c>
      <c r="F7" s="58"/>
      <c r="J7" s="202"/>
    </row>
    <row r="8" spans="1:10" ht="15.75" customHeight="1" x14ac:dyDescent="0.35">
      <c r="C8" s="1"/>
      <c r="D8" s="1"/>
      <c r="E8" s="1"/>
      <c r="F8" s="1"/>
      <c r="J8" s="202"/>
    </row>
    <row r="9" spans="1:10" ht="31.5" x14ac:dyDescent="0.25">
      <c r="A9" s="105" t="s">
        <v>67</v>
      </c>
      <c r="B9" s="48" t="s">
        <v>39</v>
      </c>
      <c r="C9" s="11" t="s">
        <v>36</v>
      </c>
      <c r="D9" s="11" t="s">
        <v>1</v>
      </c>
      <c r="E9" s="11" t="s">
        <v>37</v>
      </c>
      <c r="F9" s="11" t="s">
        <v>15</v>
      </c>
      <c r="J9" s="202"/>
    </row>
    <row r="10" spans="1:10" ht="47.25" x14ac:dyDescent="0.25">
      <c r="A10" s="47">
        <v>117350</v>
      </c>
      <c r="B10" s="98" t="s">
        <v>280</v>
      </c>
      <c r="C10" s="14">
        <v>1</v>
      </c>
      <c r="D10" s="9">
        <v>1000000</v>
      </c>
      <c r="E10" s="7">
        <v>201246</v>
      </c>
      <c r="F10" s="20">
        <f>D10-E10</f>
        <v>798754</v>
      </c>
      <c r="J10" s="202"/>
    </row>
    <row r="11" spans="1:10" ht="16.5" x14ac:dyDescent="0.25">
      <c r="A11" s="47"/>
      <c r="B11" s="142" t="s">
        <v>5</v>
      </c>
      <c r="C11" s="5"/>
      <c r="D11" s="8">
        <f>SUM(D10:D10)</f>
        <v>1000000</v>
      </c>
      <c r="E11" s="8">
        <f>SUM(E10:E10)</f>
        <v>201246</v>
      </c>
      <c r="F11" s="8">
        <f>SUM(F10:F10)</f>
        <v>798754</v>
      </c>
      <c r="J11" s="202"/>
    </row>
    <row r="12" spans="1:10" ht="16.5" x14ac:dyDescent="0.25">
      <c r="A12" s="83"/>
      <c r="B12" s="76" t="s">
        <v>89</v>
      </c>
      <c r="C12" s="68"/>
      <c r="D12" s="68"/>
      <c r="E12" s="84">
        <f>E10/D10*100</f>
        <v>20.124600000000001</v>
      </c>
      <c r="F12" s="81" t="s">
        <v>90</v>
      </c>
      <c r="J12" s="202"/>
    </row>
    <row r="13" spans="1:10" ht="16.5" x14ac:dyDescent="0.25">
      <c r="J13" s="202"/>
    </row>
    <row r="14" spans="1:10" ht="37.5" customHeight="1" x14ac:dyDescent="0.25">
      <c r="A14" s="306" t="s">
        <v>433</v>
      </c>
      <c r="B14" s="306"/>
      <c r="C14" s="306"/>
      <c r="D14" s="306"/>
      <c r="E14" s="306"/>
      <c r="F14" s="306"/>
      <c r="J14" s="202"/>
    </row>
    <row r="16" spans="1:10" ht="15.75" x14ac:dyDescent="0.25">
      <c r="A16" s="290" t="s">
        <v>550</v>
      </c>
      <c r="B16" s="290"/>
      <c r="C16" s="290"/>
      <c r="D16" s="290" t="s">
        <v>551</v>
      </c>
      <c r="E16" s="131" t="s">
        <v>552</v>
      </c>
    </row>
  </sheetData>
  <mergeCells count="7">
    <mergeCell ref="D2:F2"/>
    <mergeCell ref="D3:F3"/>
    <mergeCell ref="A14:F14"/>
    <mergeCell ref="A5:F5"/>
    <mergeCell ref="A4:F4"/>
    <mergeCell ref="A6:F6"/>
    <mergeCell ref="A7:C7"/>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F27"/>
  <sheetViews>
    <sheetView workbookViewId="0">
      <selection activeCell="C2" sqref="C2:E3"/>
    </sheetView>
  </sheetViews>
  <sheetFormatPr defaultRowHeight="15.75" x14ac:dyDescent="0.25"/>
  <cols>
    <col min="1" max="1" width="7.140625" customWidth="1"/>
    <col min="2" max="2" width="35.5703125" style="1" customWidth="1"/>
    <col min="3" max="3" width="17.5703125" style="18" customWidth="1"/>
    <col min="4" max="4" width="14.140625" style="28" customWidth="1"/>
    <col min="5" max="5" width="13.28515625" style="18" customWidth="1"/>
    <col min="6" max="6" width="11.42578125" bestFit="1" customWidth="1"/>
  </cols>
  <sheetData>
    <row r="1" spans="1:6" x14ac:dyDescent="0.25">
      <c r="C1" s="1"/>
      <c r="D1" s="210" t="s">
        <v>72</v>
      </c>
      <c r="E1" s="1">
        <v>32</v>
      </c>
    </row>
    <row r="2" spans="1:6" x14ac:dyDescent="0.25">
      <c r="C2" s="307" t="s">
        <v>553</v>
      </c>
      <c r="D2" s="307"/>
      <c r="E2" s="307"/>
    </row>
    <row r="3" spans="1:6" x14ac:dyDescent="0.25">
      <c r="C3" s="307" t="s">
        <v>555</v>
      </c>
      <c r="D3" s="307"/>
      <c r="E3" s="307"/>
    </row>
    <row r="4" spans="1:6" x14ac:dyDescent="0.25">
      <c r="A4" s="299" t="s">
        <v>401</v>
      </c>
      <c r="B4" s="299"/>
      <c r="C4" s="299"/>
      <c r="D4" s="299"/>
      <c r="E4" s="299"/>
    </row>
    <row r="5" spans="1:6" ht="33.75" customHeight="1" x14ac:dyDescent="0.25">
      <c r="A5" s="295" t="s">
        <v>323</v>
      </c>
      <c r="B5" s="295"/>
      <c r="C5" s="295"/>
      <c r="D5" s="295"/>
      <c r="E5" s="295"/>
    </row>
    <row r="6" spans="1:6" ht="300.75" customHeight="1" x14ac:dyDescent="0.25">
      <c r="A6" s="306" t="s">
        <v>435</v>
      </c>
      <c r="B6" s="306"/>
      <c r="C6" s="306"/>
      <c r="D6" s="306"/>
      <c r="E6" s="306"/>
    </row>
    <row r="7" spans="1:6" x14ac:dyDescent="0.25">
      <c r="A7" s="300" t="s">
        <v>82</v>
      </c>
      <c r="B7" s="300"/>
      <c r="C7" s="300"/>
      <c r="D7" s="300"/>
      <c r="E7" s="300"/>
    </row>
    <row r="8" spans="1:6" x14ac:dyDescent="0.25">
      <c r="B8" s="104" t="s">
        <v>83</v>
      </c>
      <c r="C8" s="66">
        <f>D18</f>
        <v>1139775.97</v>
      </c>
      <c r="D8" s="103" t="s">
        <v>87</v>
      </c>
      <c r="E8" s="61"/>
    </row>
    <row r="9" spans="1:6" ht="18.75" customHeight="1" x14ac:dyDescent="0.25">
      <c r="B9" s="62" t="s">
        <v>84</v>
      </c>
      <c r="C9" s="65">
        <f>D22</f>
        <v>0</v>
      </c>
      <c r="D9" s="102" t="s">
        <v>87</v>
      </c>
      <c r="E9" s="58"/>
    </row>
    <row r="10" spans="1:6" s="12" customFormat="1" ht="30.75" customHeight="1" x14ac:dyDescent="0.25">
      <c r="A10" s="105" t="s">
        <v>67</v>
      </c>
      <c r="B10" s="11" t="s">
        <v>85</v>
      </c>
      <c r="C10" s="11" t="s">
        <v>23</v>
      </c>
      <c r="D10" s="122" t="s">
        <v>31</v>
      </c>
      <c r="E10" s="11" t="s">
        <v>15</v>
      </c>
    </row>
    <row r="11" spans="1:6" x14ac:dyDescent="0.25">
      <c r="A11" s="47"/>
      <c r="B11" s="310" t="s">
        <v>48</v>
      </c>
      <c r="C11" s="310"/>
      <c r="D11" s="310"/>
      <c r="E11" s="310"/>
    </row>
    <row r="12" spans="1:6" x14ac:dyDescent="0.25">
      <c r="A12" s="93">
        <v>116030</v>
      </c>
      <c r="B12" s="3" t="s">
        <v>138</v>
      </c>
      <c r="C12" s="7">
        <v>424440</v>
      </c>
      <c r="D12" s="7">
        <v>365845.07</v>
      </c>
      <c r="E12" s="7">
        <f>C12-D12</f>
        <v>58594.929999999993</v>
      </c>
    </row>
    <row r="13" spans="1:6" x14ac:dyDescent="0.25">
      <c r="A13" s="47"/>
      <c r="B13" s="3" t="s">
        <v>139</v>
      </c>
      <c r="C13" s="7">
        <v>93377</v>
      </c>
      <c r="D13" s="7">
        <v>80485.919999999998</v>
      </c>
      <c r="E13" s="7">
        <f>C13-D13</f>
        <v>12891.080000000002</v>
      </c>
      <c r="F13" s="114"/>
    </row>
    <row r="14" spans="1:6" x14ac:dyDescent="0.25">
      <c r="A14" s="47"/>
      <c r="B14" s="5" t="s">
        <v>335</v>
      </c>
      <c r="C14" s="7"/>
      <c r="D14" s="7"/>
      <c r="E14" s="7">
        <f t="shared" ref="E14:E17" si="0">C14-D14</f>
        <v>0</v>
      </c>
      <c r="F14" s="114"/>
    </row>
    <row r="15" spans="1:6" x14ac:dyDescent="0.25">
      <c r="A15" s="47"/>
      <c r="B15" s="3" t="s">
        <v>347</v>
      </c>
      <c r="C15" s="35">
        <v>49900</v>
      </c>
      <c r="D15" s="22">
        <v>49900</v>
      </c>
      <c r="E15" s="7">
        <f t="shared" si="0"/>
        <v>0</v>
      </c>
    </row>
    <row r="16" spans="1:6" x14ac:dyDescent="0.25">
      <c r="A16" s="47"/>
      <c r="B16" s="3" t="s">
        <v>348</v>
      </c>
      <c r="C16" s="35">
        <v>643700</v>
      </c>
      <c r="D16" s="7">
        <v>643544.98</v>
      </c>
      <c r="E16" s="7">
        <f t="shared" si="0"/>
        <v>155.02000000001863</v>
      </c>
    </row>
    <row r="17" spans="1:6" x14ac:dyDescent="0.25">
      <c r="A17" s="47"/>
      <c r="B17" s="3" t="s">
        <v>349</v>
      </c>
      <c r="C17" s="7">
        <v>20000</v>
      </c>
      <c r="D17" s="7"/>
      <c r="E17" s="7">
        <f t="shared" si="0"/>
        <v>20000</v>
      </c>
    </row>
    <row r="18" spans="1:6" x14ac:dyDescent="0.25">
      <c r="A18" s="47"/>
      <c r="B18" s="148" t="s">
        <v>93</v>
      </c>
      <c r="C18" s="125">
        <f>SUM(C12:C17)</f>
        <v>1231417</v>
      </c>
      <c r="D18" s="41">
        <f>SUM(D12:D17)</f>
        <v>1139775.97</v>
      </c>
      <c r="E18" s="41">
        <f>SUM(E12:E17)</f>
        <v>91641.030000000013</v>
      </c>
      <c r="F18" s="114"/>
    </row>
    <row r="19" spans="1:6" x14ac:dyDescent="0.25">
      <c r="A19" s="310" t="s">
        <v>49</v>
      </c>
      <c r="B19" s="310"/>
      <c r="C19" s="310"/>
      <c r="D19" s="310"/>
      <c r="E19" s="310"/>
    </row>
    <row r="20" spans="1:6" ht="18" customHeight="1" x14ac:dyDescent="0.25">
      <c r="A20" s="92">
        <v>116030</v>
      </c>
      <c r="B20" s="3" t="s">
        <v>350</v>
      </c>
      <c r="C20" s="35">
        <v>49900</v>
      </c>
      <c r="D20" s="35"/>
      <c r="E20" s="35">
        <f>C20-D20</f>
        <v>49900</v>
      </c>
    </row>
    <row r="21" spans="1:6" x14ac:dyDescent="0.25">
      <c r="A21" s="91"/>
      <c r="B21" s="195" t="s">
        <v>93</v>
      </c>
      <c r="C21" s="97">
        <f>SUM(C20:C20)</f>
        <v>49900</v>
      </c>
      <c r="D21" s="97">
        <f>SUM(D20:D20)</f>
        <v>0</v>
      </c>
      <c r="E21" s="97">
        <f>SUM(E20:E20)</f>
        <v>49900</v>
      </c>
    </row>
    <row r="22" spans="1:6" x14ac:dyDescent="0.25">
      <c r="A22" s="47"/>
      <c r="B22" s="148" t="s">
        <v>50</v>
      </c>
      <c r="C22" s="41">
        <f>C21</f>
        <v>49900</v>
      </c>
      <c r="D22" s="41">
        <f>D21</f>
        <v>0</v>
      </c>
      <c r="E22" s="41">
        <f>E21</f>
        <v>49900</v>
      </c>
    </row>
    <row r="23" spans="1:6" x14ac:dyDescent="0.25">
      <c r="A23" s="73"/>
      <c r="B23" s="193" t="s">
        <v>94</v>
      </c>
      <c r="C23" s="194">
        <f>C18+C22</f>
        <v>1281317</v>
      </c>
      <c r="D23" s="194">
        <f>D18+D22</f>
        <v>1139775.97</v>
      </c>
      <c r="E23" s="194">
        <f>E18+E22</f>
        <v>141541.03000000003</v>
      </c>
    </row>
    <row r="24" spans="1:6" x14ac:dyDescent="0.25">
      <c r="A24" s="73"/>
      <c r="B24" s="85" t="s">
        <v>91</v>
      </c>
      <c r="C24" s="76"/>
      <c r="D24" s="80">
        <f>D23/C23*100</f>
        <v>88.953472872052743</v>
      </c>
      <c r="E24" s="81" t="s">
        <v>90</v>
      </c>
    </row>
    <row r="25" spans="1:6" ht="77.25" customHeight="1" x14ac:dyDescent="0.25">
      <c r="A25" s="292" t="s">
        <v>398</v>
      </c>
      <c r="B25" s="292"/>
      <c r="C25" s="292"/>
      <c r="D25" s="292"/>
      <c r="E25" s="292"/>
    </row>
    <row r="26" spans="1:6" ht="18.75" customHeight="1" x14ac:dyDescent="0.25">
      <c r="B26" s="300"/>
      <c r="C26" s="300"/>
      <c r="D26" s="300"/>
      <c r="E26" s="300"/>
    </row>
    <row r="27" spans="1:6" ht="12.75" customHeight="1" x14ac:dyDescent="0.25">
      <c r="A27" s="290" t="s">
        <v>550</v>
      </c>
      <c r="B27" s="290"/>
      <c r="C27" s="290"/>
      <c r="D27" s="290" t="s">
        <v>551</v>
      </c>
      <c r="E27" s="131" t="s">
        <v>552</v>
      </c>
    </row>
  </sheetData>
  <mergeCells count="10">
    <mergeCell ref="C2:E2"/>
    <mergeCell ref="C3:E3"/>
    <mergeCell ref="A19:E19"/>
    <mergeCell ref="A25:E25"/>
    <mergeCell ref="B26:E26"/>
    <mergeCell ref="B11:E11"/>
    <mergeCell ref="A4:E4"/>
    <mergeCell ref="A5:E5"/>
    <mergeCell ref="A6:E6"/>
    <mergeCell ref="A7:E7"/>
  </mergeCells>
  <pageMargins left="0.39370078740157483" right="0.39370078740157483" top="0.74803149606299213" bottom="0.74803149606299213" header="0.31496062992125984" footer="0.31496062992125984"/>
  <pageSetup paperSize="9" scale="93"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20"/>
  <sheetViews>
    <sheetView workbookViewId="0">
      <selection activeCell="C2" sqref="C2:E3"/>
    </sheetView>
  </sheetViews>
  <sheetFormatPr defaultRowHeight="15.75" x14ac:dyDescent="0.25"/>
  <cols>
    <col min="1" max="1" width="7.140625" customWidth="1"/>
    <col min="2" max="2" width="33.28515625" style="18" customWidth="1"/>
    <col min="3" max="3" width="14.5703125" style="18" customWidth="1"/>
    <col min="4" max="4" width="13.5703125" style="28" customWidth="1"/>
    <col min="5" max="5" width="15.28515625" style="18" customWidth="1"/>
  </cols>
  <sheetData>
    <row r="1" spans="1:5" x14ac:dyDescent="0.25">
      <c r="C1" s="1"/>
      <c r="D1" s="26"/>
      <c r="E1" s="1" t="s">
        <v>456</v>
      </c>
    </row>
    <row r="2" spans="1:5" x14ac:dyDescent="0.25">
      <c r="C2" s="307" t="s">
        <v>553</v>
      </c>
      <c r="D2" s="307"/>
      <c r="E2" s="307"/>
    </row>
    <row r="3" spans="1:5" x14ac:dyDescent="0.25">
      <c r="C3" s="307" t="s">
        <v>555</v>
      </c>
      <c r="D3" s="307"/>
      <c r="E3" s="307"/>
    </row>
    <row r="4" spans="1:5" x14ac:dyDescent="0.25">
      <c r="A4" s="299" t="s">
        <v>401</v>
      </c>
      <c r="B4" s="299"/>
      <c r="C4" s="299"/>
      <c r="D4" s="299"/>
      <c r="E4" s="299"/>
    </row>
    <row r="5" spans="1:5" ht="51.75" customHeight="1" x14ac:dyDescent="0.25">
      <c r="A5" s="294" t="s">
        <v>322</v>
      </c>
      <c r="B5" s="294"/>
      <c r="C5" s="294"/>
      <c r="D5" s="294"/>
      <c r="E5" s="294"/>
    </row>
    <row r="6" spans="1:5" ht="181.5" customHeight="1" x14ac:dyDescent="0.25">
      <c r="A6" s="306" t="s">
        <v>454</v>
      </c>
      <c r="B6" s="306"/>
      <c r="C6" s="306"/>
      <c r="D6" s="306"/>
      <c r="E6" s="306"/>
    </row>
    <row r="7" spans="1:5" x14ac:dyDescent="0.25">
      <c r="A7" s="300" t="s">
        <v>82</v>
      </c>
      <c r="B7" s="300"/>
      <c r="C7" s="300"/>
      <c r="D7" s="300"/>
      <c r="E7" s="300"/>
    </row>
    <row r="8" spans="1:5" x14ac:dyDescent="0.25">
      <c r="B8" s="61" t="s">
        <v>83</v>
      </c>
      <c r="C8" s="66">
        <f>D15</f>
        <v>32939</v>
      </c>
      <c r="D8" s="103" t="s">
        <v>87</v>
      </c>
      <c r="E8" s="61"/>
    </row>
    <row r="9" spans="1:5" ht="18.75" customHeight="1" x14ac:dyDescent="0.35">
      <c r="B9" s="62"/>
      <c r="C9" s="65"/>
      <c r="D9" s="102"/>
      <c r="E9" s="58"/>
    </row>
    <row r="10" spans="1:5" ht="30.75" customHeight="1" x14ac:dyDescent="0.25">
      <c r="A10" s="105" t="s">
        <v>67</v>
      </c>
      <c r="B10" s="11" t="s">
        <v>218</v>
      </c>
      <c r="C10" s="11" t="s">
        <v>1</v>
      </c>
      <c r="D10" s="122" t="s">
        <v>31</v>
      </c>
      <c r="E10" s="11" t="s">
        <v>15</v>
      </c>
    </row>
    <row r="11" spans="1:5" x14ac:dyDescent="0.25">
      <c r="B11" s="301" t="s">
        <v>48</v>
      </c>
      <c r="C11" s="302"/>
      <c r="D11" s="302"/>
      <c r="E11" s="303"/>
    </row>
    <row r="12" spans="1:5" ht="68.25" customHeight="1" x14ac:dyDescent="0.25">
      <c r="A12" s="166">
        <v>111142</v>
      </c>
      <c r="B12" s="108" t="s">
        <v>320</v>
      </c>
      <c r="C12" s="7">
        <v>65900</v>
      </c>
      <c r="D12" s="7"/>
      <c r="E12" s="7"/>
    </row>
    <row r="13" spans="1:5" x14ac:dyDescent="0.25">
      <c r="A13" s="47"/>
      <c r="B13" s="3" t="s">
        <v>321</v>
      </c>
      <c r="C13" s="7"/>
      <c r="D13" s="7">
        <v>16475</v>
      </c>
      <c r="E13" s="7">
        <f>C12-D13</f>
        <v>49425</v>
      </c>
    </row>
    <row r="14" spans="1:5" x14ac:dyDescent="0.25">
      <c r="A14" s="47"/>
      <c r="B14" s="3" t="s">
        <v>132</v>
      </c>
      <c r="C14" s="7"/>
      <c r="D14" s="7">
        <v>16464</v>
      </c>
      <c r="E14" s="7">
        <f>E13-D14</f>
        <v>32961</v>
      </c>
    </row>
    <row r="15" spans="1:5" x14ac:dyDescent="0.25">
      <c r="A15" s="47"/>
      <c r="B15" s="59" t="s">
        <v>93</v>
      </c>
      <c r="C15" s="41">
        <f>SUM(C12:C14)</f>
        <v>65900</v>
      </c>
      <c r="D15" s="41">
        <f>SUM(D12:D14)</f>
        <v>32939</v>
      </c>
      <c r="E15" s="41">
        <f>C15-D15</f>
        <v>32961</v>
      </c>
    </row>
    <row r="16" spans="1:5" x14ac:dyDescent="0.25">
      <c r="A16" s="73"/>
      <c r="B16" s="75" t="s">
        <v>91</v>
      </c>
      <c r="C16" s="77"/>
      <c r="D16" s="79">
        <f>D15/C15*100</f>
        <v>49.983308042488616</v>
      </c>
      <c r="E16" s="78" t="s">
        <v>90</v>
      </c>
    </row>
    <row r="17" spans="1:5" x14ac:dyDescent="0.25">
      <c r="B17" s="306"/>
      <c r="C17" s="306"/>
      <c r="D17" s="306"/>
      <c r="E17" s="306"/>
    </row>
    <row r="18" spans="1:5" ht="55.5" customHeight="1" x14ac:dyDescent="0.25">
      <c r="A18" s="292" t="s">
        <v>455</v>
      </c>
      <c r="B18" s="292"/>
      <c r="C18" s="292"/>
      <c r="D18" s="292"/>
      <c r="E18" s="292"/>
    </row>
    <row r="19" spans="1:5" ht="17.25" customHeight="1" x14ac:dyDescent="0.25"/>
    <row r="20" spans="1:5" x14ac:dyDescent="0.25">
      <c r="A20" s="290" t="s">
        <v>550</v>
      </c>
      <c r="B20" s="290"/>
      <c r="C20" s="290"/>
      <c r="D20" s="290" t="s">
        <v>551</v>
      </c>
      <c r="E20" s="131" t="s">
        <v>552</v>
      </c>
    </row>
  </sheetData>
  <mergeCells count="9">
    <mergeCell ref="C2:E2"/>
    <mergeCell ref="C3:E3"/>
    <mergeCell ref="A18:E18"/>
    <mergeCell ref="A4:E4"/>
    <mergeCell ref="A5:E5"/>
    <mergeCell ref="A6:E6"/>
    <mergeCell ref="A7:E7"/>
    <mergeCell ref="B11:E11"/>
    <mergeCell ref="B17:E17"/>
  </mergeCells>
  <pageMargins left="0.39370078740157483" right="0.39370078740157483" top="0.74803149606299213" bottom="0.74803149606299213" header="0.31496062992125984" footer="0.31496062992125984"/>
  <pageSetup paperSize="9" orientation="portrait"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6"/>
  <sheetViews>
    <sheetView workbookViewId="0">
      <selection activeCell="A6" sqref="A6:E6"/>
    </sheetView>
  </sheetViews>
  <sheetFormatPr defaultRowHeight="15.75" x14ac:dyDescent="0.25"/>
  <cols>
    <col min="1" max="1" width="8.7109375" style="1" customWidth="1"/>
    <col min="2" max="2" width="23" style="1" customWidth="1"/>
    <col min="3" max="3" width="16.5703125" style="1" customWidth="1"/>
    <col min="4" max="4" width="15.5703125" style="1" customWidth="1"/>
    <col min="5" max="5" width="15.28515625" style="1" customWidth="1"/>
  </cols>
  <sheetData>
    <row r="1" spans="1:6" x14ac:dyDescent="0.25">
      <c r="E1" s="34" t="s">
        <v>554</v>
      </c>
      <c r="F1" s="1"/>
    </row>
    <row r="2" spans="1:6" x14ac:dyDescent="0.25">
      <c r="D2" t="s">
        <v>553</v>
      </c>
    </row>
    <row r="3" spans="1:6" x14ac:dyDescent="0.25">
      <c r="D3" t="s">
        <v>555</v>
      </c>
    </row>
    <row r="4" spans="1:6" ht="18" customHeight="1" x14ac:dyDescent="0.25">
      <c r="A4" s="294" t="s">
        <v>401</v>
      </c>
      <c r="B4" s="294"/>
      <c r="C4" s="294"/>
      <c r="D4" s="294"/>
      <c r="E4" s="294"/>
    </row>
    <row r="5" spans="1:6" ht="36.75" customHeight="1" x14ac:dyDescent="0.25">
      <c r="A5" s="294" t="s">
        <v>77</v>
      </c>
      <c r="B5" s="294"/>
      <c r="C5" s="294"/>
      <c r="D5" s="294"/>
      <c r="E5" s="294"/>
    </row>
    <row r="6" spans="1:6" ht="351" customHeight="1" x14ac:dyDescent="0.25">
      <c r="A6" s="343" t="s">
        <v>437</v>
      </c>
      <c r="B6" s="343"/>
      <c r="C6" s="343"/>
      <c r="D6" s="343"/>
      <c r="E6" s="343"/>
    </row>
    <row r="7" spans="1:6" ht="24" customHeight="1" x14ac:dyDescent="0.25">
      <c r="A7" s="332" t="s">
        <v>436</v>
      </c>
      <c r="B7" s="332"/>
      <c r="C7" s="332"/>
      <c r="D7" s="332"/>
      <c r="E7" s="332"/>
    </row>
    <row r="8" spans="1:6" ht="31.5" x14ac:dyDescent="0.25">
      <c r="A8" s="55" t="s">
        <v>67</v>
      </c>
      <c r="B8" s="11" t="s">
        <v>39</v>
      </c>
      <c r="C8" s="11" t="s">
        <v>1</v>
      </c>
      <c r="D8" s="11" t="s">
        <v>37</v>
      </c>
      <c r="E8" s="11" t="s">
        <v>15</v>
      </c>
    </row>
    <row r="9" spans="1:6" ht="15.75" customHeight="1" x14ac:dyDescent="0.25">
      <c r="A9" s="340" t="s">
        <v>285</v>
      </c>
      <c r="B9" s="341"/>
      <c r="C9" s="341"/>
      <c r="D9" s="341"/>
      <c r="E9" s="342"/>
    </row>
    <row r="10" spans="1:6" ht="63" x14ac:dyDescent="0.25">
      <c r="A10" s="42">
        <v>118110</v>
      </c>
      <c r="B10" s="57" t="s">
        <v>78</v>
      </c>
      <c r="C10" s="43">
        <v>1500000</v>
      </c>
      <c r="D10" s="44"/>
      <c r="E10" s="45">
        <f>C10-D10</f>
        <v>1500000</v>
      </c>
    </row>
    <row r="11" spans="1:6" ht="31.5" x14ac:dyDescent="0.25">
      <c r="A11" s="3"/>
      <c r="B11" s="56" t="s">
        <v>438</v>
      </c>
      <c r="C11" s="43">
        <v>9735120.0600000005</v>
      </c>
      <c r="D11" s="44">
        <v>2720938.77</v>
      </c>
      <c r="E11" s="45">
        <f>C11-D11</f>
        <v>7014181.290000001</v>
      </c>
    </row>
    <row r="12" spans="1:6" x14ac:dyDescent="0.25">
      <c r="A12" s="42"/>
      <c r="B12" s="3" t="s">
        <v>76</v>
      </c>
      <c r="C12" s="43">
        <f>SUM(C9:C11)</f>
        <v>11235120.060000001</v>
      </c>
      <c r="D12" s="43">
        <f>SUM(D9:D11)</f>
        <v>2720938.77</v>
      </c>
      <c r="E12" s="45">
        <f>C12-D12</f>
        <v>8514181.290000001</v>
      </c>
    </row>
    <row r="13" spans="1:6" ht="15" customHeight="1" x14ac:dyDescent="0.25">
      <c r="A13" s="89"/>
      <c r="B13" s="85" t="s">
        <v>91</v>
      </c>
      <c r="C13" s="82"/>
      <c r="D13" s="86">
        <f>D12/C12*100</f>
        <v>24.218154816941048</v>
      </c>
      <c r="E13" s="69" t="s">
        <v>90</v>
      </c>
    </row>
    <row r="15" spans="1:6" ht="21.75" customHeight="1" x14ac:dyDescent="0.25">
      <c r="A15" s="306" t="s">
        <v>439</v>
      </c>
      <c r="B15" s="306"/>
      <c r="C15" s="306"/>
      <c r="D15" s="306"/>
      <c r="E15" s="306"/>
    </row>
    <row r="16" spans="1:6" x14ac:dyDescent="0.25">
      <c r="A16" s="290" t="s">
        <v>550</v>
      </c>
      <c r="B16" s="290"/>
      <c r="C16" s="290"/>
      <c r="D16" s="290" t="s">
        <v>551</v>
      </c>
      <c r="E16" s="131" t="s">
        <v>552</v>
      </c>
    </row>
  </sheetData>
  <mergeCells count="6">
    <mergeCell ref="A15:E15"/>
    <mergeCell ref="A4:E4"/>
    <mergeCell ref="A5:E5"/>
    <mergeCell ref="A9:E9"/>
    <mergeCell ref="A6:E6"/>
    <mergeCell ref="A7:E7"/>
  </mergeCells>
  <pageMargins left="0.7" right="0.7" top="0.75" bottom="0.75" header="0.3" footer="0.3"/>
  <pageSetup paperSize="9" orientation="portrait"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34</vt:i4>
      </vt:variant>
      <vt:variant>
        <vt:lpstr>Іменовані діапазони</vt:lpstr>
      </vt:variant>
      <vt:variant>
        <vt:i4>2</vt:i4>
      </vt:variant>
    </vt:vector>
  </HeadingPairs>
  <TitlesOfParts>
    <vt:vector size="36" baseType="lpstr">
      <vt:lpstr>турбота.1</vt:lpstr>
      <vt:lpstr>КП ПККП.2</vt:lpstr>
      <vt:lpstr>харчування3</vt:lpstr>
      <vt:lpstr>благоустрій4</vt:lpstr>
      <vt:lpstr>культура5</vt:lpstr>
      <vt:lpstr>освіта 6</vt:lpstr>
      <vt:lpstr>свята 7</vt:lpstr>
      <vt:lpstr>соц.посл.8</vt:lpstr>
      <vt:lpstr>забез.дітей.9</vt:lpstr>
      <vt:lpstr>підгот.зем.діл.10</vt:lpstr>
      <vt:lpstr>КП ПККП фін.під.11</vt:lpstr>
      <vt:lpstr>охор.пр.12</vt:lpstr>
      <vt:lpstr>зем.відн.13</vt:lpstr>
      <vt:lpstr>безпека14</vt:lpstr>
      <vt:lpstr>КДЦ15</vt:lpstr>
      <vt:lpstr>ТРО 16</vt:lpstr>
      <vt:lpstr>КП благоустрій17</vt:lpstr>
      <vt:lpstr>відшкод.пільг18</vt:lpstr>
      <vt:lpstr>інвалідність19</vt:lpstr>
      <vt:lpstr>ТРО+ЗСУ 20</vt:lpstr>
      <vt:lpstr>поліцейський21</vt:lpstr>
      <vt:lpstr>кап.буд.22</vt:lpstr>
      <vt:lpstr>надзв.сит.23</vt:lpstr>
      <vt:lpstr>ЦПМСД24</vt:lpstr>
      <vt:lpstr>мед.забез.пільг25</vt:lpstr>
      <vt:lpstr>МАСЦО27</vt:lpstr>
      <vt:lpstr>спорт 28</vt:lpstr>
      <vt:lpstr>інформ29</vt:lpstr>
      <vt:lpstr>безпритульні30</vt:lpstr>
      <vt:lpstr>містобудівна31</vt:lpstr>
      <vt:lpstr>КП рекульт.32</vt:lpstr>
      <vt:lpstr>сироти33</vt:lpstr>
      <vt:lpstr>підтр.цив.нас.34</vt:lpstr>
      <vt:lpstr>Лист1</vt:lpstr>
      <vt:lpstr>надзв.сит.23!Область_друку</vt:lpstr>
      <vt:lpstr>'освіта 6'!Область_друку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User User</cp:lastModifiedBy>
  <cp:lastPrinted>2025-11-12T14:00:02Z</cp:lastPrinted>
  <dcterms:created xsi:type="dcterms:W3CDTF">2023-01-05T08:10:41Z</dcterms:created>
  <dcterms:modified xsi:type="dcterms:W3CDTF">2025-11-12T14:00:32Z</dcterms:modified>
</cp:coreProperties>
</file>